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<sst xmlns="http://schemas.openxmlformats.org/spreadsheetml/2006/main" count="161" uniqueCount="156">
  <si>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</si>
  <si>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</si>
  <si>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</si>
  <si>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</si>
  <si>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</si>
  <si>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</si>
  <si>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</si>
  <si>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</si>
  <si>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</si>
  <si>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</si>
  <si>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</si>
  <si>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</si>
  <si>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</si>
  <si>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</si>
  <si>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</si>
  <si>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</si>
  <si>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</si>
  <si>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</si>
  <si>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</si>
  <si>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</si>
  <si>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</si>
  <si>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</si>
  <si>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</si>
  <si>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</si>
  <si>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</si>
  <si>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</si>
  <si>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</si>
  <si>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</si>
  <si>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</si>
  <si>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</si>
  <si>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</si>
  <si>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</si>
  <si>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</si>
  <si>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</si>
  <si>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</si>
  <si>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</si>
  <si>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</si>
  <si>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</si>
  <si>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</si>
  <si>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</si>
  <si>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</si>
  <si>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</si>
  <si>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</si>
  <si>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</si>
  <si>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</si>
  <si>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</si>
  <si>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</si>
  <si>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</si>
  <si>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</si>
  <si>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</si>
  <si>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</si>
  <si>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</si>
  <si>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</si>
  <si>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</si>
  <si>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</si>
  <si>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</si>
  <si>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</si>
  <si>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</si>
  <si>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</si>
  <si>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</si>
  <si>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</si>
  <si>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</si>
  <si>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</si>
  <si>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</si>
  <si>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</si>
  <si>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</si>
  <si>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</si>
  <si>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</si>
  <si>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</si>
  <si>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</si>
  <si>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</si>
  <si>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</si>
  <si>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</si>
  <si>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</si>
  <si>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</si>
  <si>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</si>
  <si>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</si>
  <si>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</si>
  <si>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</si>
  <si>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</si>
  <si>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</si>
  <si>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</si>
  <si>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</si>
  <si>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</si>
  <si>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</si>
  <si>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</si>
  <si>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</si>
  <si>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</si>
  <si>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</si>
  <si>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</si>
  <si>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</si>
  <si>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</si>
  <si>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</si>
  <si>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</si>
  <si>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</si>
  <si>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</si>
  <si>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</si>
  <si>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</si>
  <si>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</si>
  <si>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</si>
  <si>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</si>
  <si>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</si>
  <si>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</si>
  <si>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</si>
  <si>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</si>
  <si>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</si>
  <si>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</si>
  <si>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</si>
  <si>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</si>
  <si>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</si>
  <si>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</si>
  <si>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</si>
  <si>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</si>
  <si>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</si>
  <si>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</si>
  <si>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</si>
  <si>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</si>
  <si>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</si>
  <si>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</si>
  <si>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</si>
  <si>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</si>
  <si>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</si>
  <si>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</si>
  <si>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</si>
  <si>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</si>
  <si>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</si>
  <si>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</si>
  <si>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</si>
  <si>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</si>
  <si>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</si>
  <si>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</si>
  <si>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</si>
  <si>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</si>
  <si>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</si>
  <si>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</si>
  <si>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</si>
  <si>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</si>
  <si>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</si>
  <si>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</si>
  <si>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</si>
  <si>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</si>
  <si>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</si>
  <si>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</si>
  <si>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</si>
  <si>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</si>
  <si>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</si>
  <si>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</si>
  <si>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</si>
  <si>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</si>
  <si>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</si>
  <si>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</si>
  <si>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</si>
  <si>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</si>
  <si>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</si>
  <si>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</si>
  <si>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06/02/19 - VENCIMENTO 13/02/19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</si>
</sst>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C86">
      <selection activeCell="K91" sqref="K9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507935</v>
      </c>
      <c r="C7" s="9">
        <f t="shared" si="0"/>
        <v>640034</v>
      </c>
      <c r="D7" s="9">
        <f t="shared" si="0"/>
        <v>638794</v>
      </c>
      <c r="E7" s="9">
        <f>+E8+E20+E24+E27</f>
        <v>99549</v>
      </c>
      <c r="F7" s="9">
        <f>+F8+F20+F24+F27</f>
        <v>263111</v>
      </c>
      <c r="G7" s="9">
        <f t="shared" si="0"/>
        <v>437565</v>
      </c>
      <c r="H7" s="9">
        <f t="shared" si="0"/>
        <v>310695</v>
      </c>
      <c r="I7" s="9">
        <f t="shared" si="0"/>
        <v>274534</v>
      </c>
      <c r="J7" s="9">
        <f t="shared" si="0"/>
        <v>441821</v>
      </c>
      <c r="K7" s="9">
        <f t="shared" si="0"/>
        <v>141910</v>
      </c>
      <c r="L7" s="9">
        <f t="shared" si="0"/>
        <v>141061</v>
      </c>
      <c r="M7" s="9">
        <f t="shared" si="0"/>
        <v>293620</v>
      </c>
      <c r="N7" s="9">
        <f t="shared" si="0"/>
        <v>443617</v>
      </c>
      <c r="O7" s="9">
        <f t="shared" si="0"/>
        <v>4634246</v>
      </c>
      <c r="P7" s="44"/>
      <c r="Q7"/>
      <c r="R7"/>
    </row>
    <row r="8" spans="1:18" ht="17.25" customHeight="1">
      <c r="A8" s="10" t="s">
        <v>36</v>
      </c>
      <c r="B8" s="11">
        <f>B9+B12+B16</f>
        <v>272078</v>
      </c>
      <c r="C8" s="11">
        <f aca="true" t="shared" si="1" ref="C8:N8">C9+C12+C16</f>
        <v>357776</v>
      </c>
      <c r="D8" s="11">
        <f t="shared" si="1"/>
        <v>330350</v>
      </c>
      <c r="E8" s="11">
        <f>E9+E12+E16</f>
        <v>49758</v>
      </c>
      <c r="F8" s="11">
        <f>F9+F12+F16</f>
        <v>137651</v>
      </c>
      <c r="G8" s="11">
        <f t="shared" si="1"/>
        <v>242133</v>
      </c>
      <c r="H8" s="11">
        <f t="shared" si="1"/>
        <v>176052</v>
      </c>
      <c r="I8" s="11">
        <f t="shared" si="1"/>
        <v>131018</v>
      </c>
      <c r="J8" s="11">
        <f t="shared" si="1"/>
        <v>230628</v>
      </c>
      <c r="K8" s="11">
        <f t="shared" si="1"/>
        <v>77812</v>
      </c>
      <c r="L8" s="11">
        <f t="shared" si="1"/>
        <v>76191</v>
      </c>
      <c r="M8" s="11">
        <f t="shared" si="1"/>
        <v>144247</v>
      </c>
      <c r="N8" s="11">
        <f t="shared" si="1"/>
        <v>256409</v>
      </c>
      <c r="O8" s="11">
        <f aca="true" t="shared" si="2" ref="O8:O27">SUM(B8:N8)</f>
        <v>2482103</v>
      </c>
      <c r="P8"/>
      <c r="Q8"/>
      <c r="R8"/>
    </row>
    <row r="9" spans="1:18" ht="17.25" customHeight="1">
      <c r="A9" s="15" t="s">
        <v>14</v>
      </c>
      <c r="B9" s="13">
        <f>+B10+B11</f>
        <v>34118</v>
      </c>
      <c r="C9" s="13">
        <f aca="true" t="shared" si="3" ref="C9:N9">+C10+C11</f>
        <v>45484</v>
      </c>
      <c r="D9" s="13">
        <f t="shared" si="3"/>
        <v>38963</v>
      </c>
      <c r="E9" s="13">
        <f>+E10+E11</f>
        <v>7054</v>
      </c>
      <c r="F9" s="13">
        <f>+F10+F11</f>
        <v>14896</v>
      </c>
      <c r="G9" s="13">
        <f t="shared" si="3"/>
        <v>29909</v>
      </c>
      <c r="H9" s="13">
        <f t="shared" si="3"/>
        <v>20985</v>
      </c>
      <c r="I9" s="13">
        <f t="shared" si="3"/>
        <v>11178</v>
      </c>
      <c r="J9" s="13">
        <f t="shared" si="3"/>
        <v>18189</v>
      </c>
      <c r="K9" s="13">
        <f t="shared" si="3"/>
        <v>6012</v>
      </c>
      <c r="L9" s="13">
        <f t="shared" si="3"/>
        <v>7700</v>
      </c>
      <c r="M9" s="13">
        <f t="shared" si="3"/>
        <v>9279</v>
      </c>
      <c r="N9" s="13">
        <f t="shared" si="3"/>
        <v>37861</v>
      </c>
      <c r="O9" s="11">
        <f t="shared" si="2"/>
        <v>281628</v>
      </c>
      <c r="P9"/>
      <c r="Q9"/>
      <c r="R9"/>
    </row>
    <row r="10" spans="1:18" ht="17.25" customHeight="1">
      <c r="A10" s="29" t="s">
        <v>15</v>
      </c>
      <c r="B10" s="13">
        <v>34118</v>
      </c>
      <c r="C10" s="13">
        <v>45484</v>
      </c>
      <c r="D10" s="13">
        <v>38963</v>
      </c>
      <c r="E10" s="13">
        <v>7054</v>
      </c>
      <c r="F10" s="13">
        <v>14896</v>
      </c>
      <c r="G10" s="13">
        <v>29909</v>
      </c>
      <c r="H10" s="13">
        <v>20985</v>
      </c>
      <c r="I10" s="13">
        <v>11178</v>
      </c>
      <c r="J10" s="13">
        <v>18189</v>
      </c>
      <c r="K10" s="13">
        <v>6012</v>
      </c>
      <c r="L10" s="13">
        <v>7700</v>
      </c>
      <c r="M10" s="13">
        <v>9279</v>
      </c>
      <c r="N10" s="13">
        <v>37861</v>
      </c>
      <c r="O10" s="11">
        <f t="shared" si="2"/>
        <v>281628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227368</v>
      </c>
      <c r="C12" s="17">
        <f t="shared" si="4"/>
        <v>297302</v>
      </c>
      <c r="D12" s="17">
        <f t="shared" si="4"/>
        <v>278226</v>
      </c>
      <c r="E12" s="17">
        <f>SUM(E13:E15)</f>
        <v>40399</v>
      </c>
      <c r="F12" s="17">
        <f>SUM(F13:F15)</f>
        <v>117133</v>
      </c>
      <c r="G12" s="17">
        <f t="shared" si="4"/>
        <v>202646</v>
      </c>
      <c r="H12" s="17">
        <f t="shared" si="4"/>
        <v>147589</v>
      </c>
      <c r="I12" s="17">
        <f t="shared" si="4"/>
        <v>113125</v>
      </c>
      <c r="J12" s="17">
        <f t="shared" si="4"/>
        <v>201830</v>
      </c>
      <c r="K12" s="17">
        <f t="shared" si="4"/>
        <v>67816</v>
      </c>
      <c r="L12" s="17">
        <f t="shared" si="4"/>
        <v>65101</v>
      </c>
      <c r="M12" s="17">
        <f t="shared" si="4"/>
        <v>127401</v>
      </c>
      <c r="N12" s="17">
        <f t="shared" si="4"/>
        <v>208341</v>
      </c>
      <c r="O12" s="11">
        <f t="shared" si="2"/>
        <v>2094277</v>
      </c>
      <c r="P12"/>
      <c r="Q12"/>
      <c r="R12"/>
    </row>
    <row r="13" spans="1:18" s="61" customFormat="1" ht="17.25" customHeight="1">
      <c r="A13" s="66" t="s">
        <v>17</v>
      </c>
      <c r="B13" s="67">
        <v>108919</v>
      </c>
      <c r="C13" s="67">
        <v>150840</v>
      </c>
      <c r="D13" s="67">
        <v>143162</v>
      </c>
      <c r="E13" s="67">
        <v>22464</v>
      </c>
      <c r="F13" s="67">
        <v>60480</v>
      </c>
      <c r="G13" s="67">
        <v>101686</v>
      </c>
      <c r="H13" s="67">
        <v>72030</v>
      </c>
      <c r="I13" s="67">
        <v>58635</v>
      </c>
      <c r="J13" s="67">
        <v>94534</v>
      </c>
      <c r="K13" s="67">
        <v>31814</v>
      </c>
      <c r="L13" s="67">
        <v>31345</v>
      </c>
      <c r="M13" s="67">
        <v>62095</v>
      </c>
      <c r="N13" s="67">
        <v>98998</v>
      </c>
      <c r="O13" s="68">
        <f t="shared" si="2"/>
        <v>1037002</v>
      </c>
      <c r="P13" s="69"/>
      <c r="Q13" s="70"/>
      <c r="R13"/>
    </row>
    <row r="14" spans="1:18" s="61" customFormat="1" ht="17.25" customHeight="1">
      <c r="A14" s="66" t="s">
        <v>18</v>
      </c>
      <c r="B14" s="67">
        <v>113433</v>
      </c>
      <c r="C14" s="67">
        <v>139287</v>
      </c>
      <c r="D14" s="67">
        <v>128953</v>
      </c>
      <c r="E14" s="67">
        <v>16685</v>
      </c>
      <c r="F14" s="67">
        <v>54640</v>
      </c>
      <c r="G14" s="67">
        <v>95988</v>
      </c>
      <c r="H14" s="67">
        <v>72549</v>
      </c>
      <c r="I14" s="67">
        <v>52643</v>
      </c>
      <c r="J14" s="67">
        <v>103559</v>
      </c>
      <c r="K14" s="67">
        <v>34716</v>
      </c>
      <c r="L14" s="67">
        <v>32459</v>
      </c>
      <c r="M14" s="67">
        <v>63778</v>
      </c>
      <c r="N14" s="67">
        <v>102606</v>
      </c>
      <c r="O14" s="68">
        <f t="shared" si="2"/>
        <v>1011296</v>
      </c>
      <c r="P14" s="69"/>
      <c r="Q14"/>
      <c r="R14"/>
    </row>
    <row r="15" spans="1:18" ht="17.25" customHeight="1">
      <c r="A15" s="14" t="s">
        <v>19</v>
      </c>
      <c r="B15" s="13">
        <v>5016</v>
      </c>
      <c r="C15" s="13">
        <v>7175</v>
      </c>
      <c r="D15" s="13">
        <v>6111</v>
      </c>
      <c r="E15" s="13">
        <v>1250</v>
      </c>
      <c r="F15" s="13">
        <v>2013</v>
      </c>
      <c r="G15" s="13">
        <v>4972</v>
      </c>
      <c r="H15" s="13">
        <v>3010</v>
      </c>
      <c r="I15" s="13">
        <v>1847</v>
      </c>
      <c r="J15" s="13">
        <v>3737</v>
      </c>
      <c r="K15" s="13">
        <v>1286</v>
      </c>
      <c r="L15" s="13">
        <v>1297</v>
      </c>
      <c r="M15" s="13">
        <v>1528</v>
      </c>
      <c r="N15" s="13">
        <v>6737</v>
      </c>
      <c r="O15" s="11">
        <f t="shared" si="2"/>
        <v>45979</v>
      </c>
      <c r="P15"/>
      <c r="Q15"/>
      <c r="R15"/>
    </row>
    <row r="16" spans="1:15" ht="17.25" customHeight="1">
      <c r="A16" s="15" t="s">
        <v>32</v>
      </c>
      <c r="B16" s="13">
        <f>B17+B18+B19</f>
        <v>10592</v>
      </c>
      <c r="C16" s="13">
        <f aca="true" t="shared" si="5" ref="C16:N16">C17+C18+C19</f>
        <v>14990</v>
      </c>
      <c r="D16" s="13">
        <f t="shared" si="5"/>
        <v>13161</v>
      </c>
      <c r="E16" s="13">
        <f>E17+E18+E19</f>
        <v>2305</v>
      </c>
      <c r="F16" s="13">
        <f>F17+F18+F19</f>
        <v>5622</v>
      </c>
      <c r="G16" s="13">
        <f t="shared" si="5"/>
        <v>9578</v>
      </c>
      <c r="H16" s="13">
        <f t="shared" si="5"/>
        <v>7478</v>
      </c>
      <c r="I16" s="13">
        <f t="shared" si="5"/>
        <v>6715</v>
      </c>
      <c r="J16" s="13">
        <f t="shared" si="5"/>
        <v>10609</v>
      </c>
      <c r="K16" s="13">
        <f t="shared" si="5"/>
        <v>3984</v>
      </c>
      <c r="L16" s="13">
        <f t="shared" si="5"/>
        <v>3390</v>
      </c>
      <c r="M16" s="13">
        <f t="shared" si="5"/>
        <v>7567</v>
      </c>
      <c r="N16" s="13">
        <f t="shared" si="5"/>
        <v>10207</v>
      </c>
      <c r="O16" s="11">
        <f t="shared" si="2"/>
        <v>106198</v>
      </c>
    </row>
    <row r="17" spans="1:18" ht="17.25" customHeight="1">
      <c r="A17" s="14" t="s">
        <v>33</v>
      </c>
      <c r="B17" s="13">
        <v>10576</v>
      </c>
      <c r="C17" s="13">
        <v>14951</v>
      </c>
      <c r="D17" s="13">
        <v>13138</v>
      </c>
      <c r="E17" s="13">
        <v>2304</v>
      </c>
      <c r="F17" s="13">
        <v>5614</v>
      </c>
      <c r="G17" s="13">
        <v>9558</v>
      </c>
      <c r="H17" s="13">
        <v>7465</v>
      </c>
      <c r="I17" s="13">
        <v>6703</v>
      </c>
      <c r="J17" s="13">
        <v>10597</v>
      </c>
      <c r="K17" s="13">
        <v>3982</v>
      </c>
      <c r="L17" s="13">
        <v>3388</v>
      </c>
      <c r="M17" s="13">
        <v>7557</v>
      </c>
      <c r="N17" s="13">
        <v>10197</v>
      </c>
      <c r="O17" s="11">
        <f t="shared" si="2"/>
        <v>106030</v>
      </c>
      <c r="P17"/>
      <c r="Q17"/>
      <c r="R17"/>
    </row>
    <row r="18" spans="1:18" ht="17.25" customHeight="1">
      <c r="A18" s="14" t="s">
        <v>34</v>
      </c>
      <c r="B18" s="13">
        <v>10</v>
      </c>
      <c r="C18" s="13">
        <v>23</v>
      </c>
      <c r="D18" s="13">
        <v>15</v>
      </c>
      <c r="E18" s="13">
        <v>0</v>
      </c>
      <c r="F18" s="13">
        <v>1</v>
      </c>
      <c r="G18" s="13">
        <v>10</v>
      </c>
      <c r="H18" s="13">
        <v>8</v>
      </c>
      <c r="I18" s="13">
        <v>6</v>
      </c>
      <c r="J18" s="13">
        <v>5</v>
      </c>
      <c r="K18" s="13">
        <v>0</v>
      </c>
      <c r="L18" s="13">
        <v>0</v>
      </c>
      <c r="M18" s="13">
        <v>7</v>
      </c>
      <c r="N18" s="13">
        <v>8</v>
      </c>
      <c r="O18" s="11">
        <f t="shared" si="2"/>
        <v>93</v>
      </c>
      <c r="P18"/>
      <c r="Q18"/>
      <c r="R18"/>
    </row>
    <row r="19" spans="1:18" ht="17.25" customHeight="1">
      <c r="A19" s="14" t="s">
        <v>35</v>
      </c>
      <c r="B19" s="13">
        <v>6</v>
      </c>
      <c r="C19" s="13">
        <v>16</v>
      </c>
      <c r="D19" s="13">
        <v>8</v>
      </c>
      <c r="E19" s="13">
        <v>1</v>
      </c>
      <c r="F19" s="13">
        <v>7</v>
      </c>
      <c r="G19" s="13">
        <v>10</v>
      </c>
      <c r="H19" s="13">
        <v>5</v>
      </c>
      <c r="I19" s="13">
        <v>6</v>
      </c>
      <c r="J19" s="13">
        <v>7</v>
      </c>
      <c r="K19" s="13">
        <v>2</v>
      </c>
      <c r="L19" s="13">
        <v>2</v>
      </c>
      <c r="M19" s="13">
        <v>3</v>
      </c>
      <c r="N19" s="13">
        <v>2</v>
      </c>
      <c r="O19" s="11">
        <f t="shared" si="2"/>
        <v>75</v>
      </c>
      <c r="P19"/>
      <c r="Q19"/>
      <c r="R19"/>
    </row>
    <row r="20" spans="1:18" ht="17.25" customHeight="1">
      <c r="A20" s="16" t="s">
        <v>20</v>
      </c>
      <c r="B20" s="11">
        <f>+B21+B22+B23</f>
        <v>159126</v>
      </c>
      <c r="C20" s="11">
        <f aca="true" t="shared" si="6" ref="C20:N20">+C21+C22+C23</f>
        <v>175415</v>
      </c>
      <c r="D20" s="11">
        <f t="shared" si="6"/>
        <v>193837</v>
      </c>
      <c r="E20" s="11">
        <f>+E21+E22+E23</f>
        <v>30105</v>
      </c>
      <c r="F20" s="11">
        <f>+F21+F22+F23</f>
        <v>75729</v>
      </c>
      <c r="G20" s="11">
        <f t="shared" si="6"/>
        <v>122743</v>
      </c>
      <c r="H20" s="11">
        <f t="shared" si="6"/>
        <v>90106</v>
      </c>
      <c r="I20" s="11">
        <f t="shared" si="6"/>
        <v>106713</v>
      </c>
      <c r="J20" s="11">
        <f t="shared" si="6"/>
        <v>160852</v>
      </c>
      <c r="K20" s="11">
        <f t="shared" si="6"/>
        <v>50149</v>
      </c>
      <c r="L20" s="11">
        <f t="shared" si="6"/>
        <v>48573</v>
      </c>
      <c r="M20" s="11">
        <f t="shared" si="6"/>
        <v>115251</v>
      </c>
      <c r="N20" s="11">
        <f t="shared" si="6"/>
        <v>124430</v>
      </c>
      <c r="O20" s="11">
        <f t="shared" si="2"/>
        <v>1453029</v>
      </c>
      <c r="P20"/>
      <c r="Q20"/>
      <c r="R20"/>
    </row>
    <row r="21" spans="1:18" s="61" customFormat="1" ht="17.25" customHeight="1">
      <c r="A21" s="55" t="s">
        <v>21</v>
      </c>
      <c r="B21" s="67">
        <v>82776</v>
      </c>
      <c r="C21" s="67">
        <v>99774</v>
      </c>
      <c r="D21" s="67">
        <v>111401</v>
      </c>
      <c r="E21" s="67">
        <v>18278</v>
      </c>
      <c r="F21" s="67">
        <v>42916</v>
      </c>
      <c r="G21" s="67">
        <v>68226</v>
      </c>
      <c r="H21" s="67">
        <v>48122</v>
      </c>
      <c r="I21" s="67">
        <v>60462</v>
      </c>
      <c r="J21" s="67">
        <v>81762</v>
      </c>
      <c r="K21" s="67">
        <v>25622</v>
      </c>
      <c r="L21" s="67">
        <v>25889</v>
      </c>
      <c r="M21" s="67">
        <v>60371</v>
      </c>
      <c r="N21" s="67">
        <v>68306</v>
      </c>
      <c r="O21" s="68">
        <f t="shared" si="2"/>
        <v>793905</v>
      </c>
      <c r="P21" s="69"/>
      <c r="Q21"/>
      <c r="R21"/>
    </row>
    <row r="22" spans="1:18" s="61" customFormat="1" ht="17.25" customHeight="1">
      <c r="A22" s="55" t="s">
        <v>22</v>
      </c>
      <c r="B22" s="67">
        <v>74341</v>
      </c>
      <c r="C22" s="67">
        <v>73256</v>
      </c>
      <c r="D22" s="67">
        <v>80036</v>
      </c>
      <c r="E22" s="67">
        <v>11401</v>
      </c>
      <c r="F22" s="67">
        <v>32032</v>
      </c>
      <c r="G22" s="67">
        <v>52862</v>
      </c>
      <c r="H22" s="67">
        <v>40940</v>
      </c>
      <c r="I22" s="67">
        <v>45334</v>
      </c>
      <c r="J22" s="67">
        <v>77345</v>
      </c>
      <c r="K22" s="67">
        <v>24013</v>
      </c>
      <c r="L22" s="67">
        <v>22171</v>
      </c>
      <c r="M22" s="67">
        <v>53972</v>
      </c>
      <c r="N22" s="67">
        <v>53978</v>
      </c>
      <c r="O22" s="68">
        <f t="shared" si="2"/>
        <v>641681</v>
      </c>
      <c r="P22" s="69"/>
      <c r="Q22"/>
      <c r="R22"/>
    </row>
    <row r="23" spans="1:18" ht="17.25" customHeight="1">
      <c r="A23" s="12" t="s">
        <v>23</v>
      </c>
      <c r="B23" s="13">
        <v>2009</v>
      </c>
      <c r="C23" s="13">
        <v>2385</v>
      </c>
      <c r="D23" s="13">
        <v>2400</v>
      </c>
      <c r="E23" s="13">
        <v>426</v>
      </c>
      <c r="F23" s="13">
        <v>781</v>
      </c>
      <c r="G23" s="13">
        <v>1655</v>
      </c>
      <c r="H23" s="13">
        <v>1044</v>
      </c>
      <c r="I23" s="13">
        <v>917</v>
      </c>
      <c r="J23" s="13">
        <v>1745</v>
      </c>
      <c r="K23" s="13">
        <v>514</v>
      </c>
      <c r="L23" s="13">
        <v>513</v>
      </c>
      <c r="M23" s="13">
        <v>908</v>
      </c>
      <c r="N23" s="13">
        <v>2146</v>
      </c>
      <c r="O23" s="11">
        <f t="shared" si="2"/>
        <v>17443</v>
      </c>
      <c r="P23"/>
      <c r="Q23"/>
      <c r="R23"/>
    </row>
    <row r="24" spans="1:18" ht="17.25" customHeight="1">
      <c r="A24" s="16" t="s">
        <v>24</v>
      </c>
      <c r="B24" s="13">
        <f>+B25+B26</f>
        <v>76731</v>
      </c>
      <c r="C24" s="13">
        <f aca="true" t="shared" si="7" ref="C24:N24">+C25+C26</f>
        <v>106843</v>
      </c>
      <c r="D24" s="13">
        <f t="shared" si="7"/>
        <v>114607</v>
      </c>
      <c r="E24" s="13">
        <f>+E25+E26</f>
        <v>19686</v>
      </c>
      <c r="F24" s="13">
        <f>+F25+F26</f>
        <v>49731</v>
      </c>
      <c r="G24" s="13">
        <f t="shared" si="7"/>
        <v>72689</v>
      </c>
      <c r="H24" s="13">
        <f t="shared" si="7"/>
        <v>44537</v>
      </c>
      <c r="I24" s="13">
        <f t="shared" si="7"/>
        <v>36803</v>
      </c>
      <c r="J24" s="13">
        <f t="shared" si="7"/>
        <v>50341</v>
      </c>
      <c r="K24" s="13">
        <f t="shared" si="7"/>
        <v>13949</v>
      </c>
      <c r="L24" s="13">
        <f t="shared" si="7"/>
        <v>16297</v>
      </c>
      <c r="M24" s="13">
        <f t="shared" si="7"/>
        <v>34122</v>
      </c>
      <c r="N24" s="13">
        <f t="shared" si="7"/>
        <v>58044</v>
      </c>
      <c r="O24" s="11">
        <f t="shared" si="2"/>
        <v>694380</v>
      </c>
      <c r="P24" s="45"/>
      <c r="Q24"/>
      <c r="R24"/>
    </row>
    <row r="25" spans="1:18" ht="17.25" customHeight="1">
      <c r="A25" s="12" t="s">
        <v>37</v>
      </c>
      <c r="B25" s="13">
        <v>62214</v>
      </c>
      <c r="C25" s="13">
        <v>88475</v>
      </c>
      <c r="D25" s="13">
        <v>95233</v>
      </c>
      <c r="E25" s="13">
        <v>16941</v>
      </c>
      <c r="F25" s="13">
        <v>40350</v>
      </c>
      <c r="G25" s="13">
        <v>61315</v>
      </c>
      <c r="H25" s="13">
        <v>36915</v>
      </c>
      <c r="I25" s="13">
        <v>30442</v>
      </c>
      <c r="J25" s="13">
        <v>42483</v>
      </c>
      <c r="K25" s="13">
        <v>11931</v>
      </c>
      <c r="L25" s="13">
        <v>14248</v>
      </c>
      <c r="M25" s="13">
        <v>27898</v>
      </c>
      <c r="N25" s="13">
        <v>48447</v>
      </c>
      <c r="O25" s="11">
        <f t="shared" si="2"/>
        <v>576892</v>
      </c>
      <c r="P25" s="44"/>
      <c r="Q25"/>
      <c r="R25"/>
    </row>
    <row r="26" spans="1:18" ht="17.25" customHeight="1">
      <c r="A26" s="12" t="s">
        <v>38</v>
      </c>
      <c r="B26" s="13">
        <v>14517</v>
      </c>
      <c r="C26" s="13">
        <v>18368</v>
      </c>
      <c r="D26" s="13">
        <v>19374</v>
      </c>
      <c r="E26" s="13">
        <v>2745</v>
      </c>
      <c r="F26" s="13">
        <v>9381</v>
      </c>
      <c r="G26" s="13">
        <v>11374</v>
      </c>
      <c r="H26" s="13">
        <v>7622</v>
      </c>
      <c r="I26" s="13">
        <v>6361</v>
      </c>
      <c r="J26" s="13">
        <v>7858</v>
      </c>
      <c r="K26" s="13">
        <v>2018</v>
      </c>
      <c r="L26" s="13">
        <v>2049</v>
      </c>
      <c r="M26" s="13">
        <v>6224</v>
      </c>
      <c r="N26" s="13">
        <v>9597</v>
      </c>
      <c r="O26" s="11">
        <f t="shared" si="2"/>
        <v>117488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4734</v>
      </c>
      <c r="O27" s="11">
        <f t="shared" si="2"/>
        <v>4734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87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87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22151.74</v>
      </c>
      <c r="O37" s="23">
        <f>SUM(B37:N37)</f>
        <v>22151.74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1660986.4</v>
      </c>
      <c r="C49" s="22">
        <f aca="true" t="shared" si="11" ref="C49:N49">+C50+C62</f>
        <v>2349089.97</v>
      </c>
      <c r="D49" s="22">
        <f t="shared" si="11"/>
        <v>2502589.36</v>
      </c>
      <c r="E49" s="22">
        <f t="shared" si="11"/>
        <v>525489.31</v>
      </c>
      <c r="F49" s="22">
        <f t="shared" si="11"/>
        <v>907859.4000000001</v>
      </c>
      <c r="G49" s="22">
        <f t="shared" si="11"/>
        <v>1504385.3699999999</v>
      </c>
      <c r="H49" s="22">
        <f t="shared" si="11"/>
        <v>1147454.7700000003</v>
      </c>
      <c r="I49" s="22">
        <f>+I50+I62</f>
        <v>951431.79</v>
      </c>
      <c r="J49" s="22">
        <f t="shared" si="11"/>
        <v>1296500.74</v>
      </c>
      <c r="K49" s="22">
        <f>+K50+K62</f>
        <v>435554.5</v>
      </c>
      <c r="L49" s="22">
        <f>+L50+L62</f>
        <v>394611.58</v>
      </c>
      <c r="M49" s="22">
        <f>+M50+M62</f>
        <v>817664.3</v>
      </c>
      <c r="N49" s="22">
        <f t="shared" si="11"/>
        <v>1521888.8099999998</v>
      </c>
      <c r="O49" s="22">
        <f>SUM(B49:N49)</f>
        <v>16015506.300000003</v>
      </c>
      <c r="P49"/>
      <c r="Q49"/>
      <c r="R49"/>
    </row>
    <row r="50" spans="1:18" ht="17.25" customHeight="1">
      <c r="A50" s="16" t="s">
        <v>57</v>
      </c>
      <c r="B50" s="23">
        <f>SUM(B51:B61)</f>
        <v>1644252.92</v>
      </c>
      <c r="C50" s="23">
        <f aca="true" t="shared" si="12" ref="C50:N50">SUM(C51:C61)</f>
        <v>2325935.7100000004</v>
      </c>
      <c r="D50" s="23">
        <f t="shared" si="12"/>
        <v>2488292.09</v>
      </c>
      <c r="E50" s="23">
        <f t="shared" si="12"/>
        <v>525489.31</v>
      </c>
      <c r="F50" s="23">
        <f t="shared" si="12"/>
        <v>894368.3600000001</v>
      </c>
      <c r="G50" s="23">
        <f t="shared" si="12"/>
        <v>1481277.43</v>
      </c>
      <c r="H50" s="23">
        <f t="shared" si="12"/>
        <v>1147454.7700000003</v>
      </c>
      <c r="I50" s="23">
        <f>SUM(I51:I61)</f>
        <v>940773.26</v>
      </c>
      <c r="J50" s="23">
        <f t="shared" si="12"/>
        <v>1286052.34</v>
      </c>
      <c r="K50" s="23">
        <f>SUM(K51:K61)</f>
        <v>434041.7</v>
      </c>
      <c r="L50" s="23">
        <f>SUM(L51:L61)</f>
        <v>386772.01</v>
      </c>
      <c r="M50" s="23">
        <f>SUM(M51:M61)</f>
        <v>816199.56</v>
      </c>
      <c r="N50" s="23">
        <f t="shared" si="12"/>
        <v>1505828.91</v>
      </c>
      <c r="O50" s="23">
        <f>SUM(B50:N50)</f>
        <v>15876738.370000001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1597150.81</v>
      </c>
      <c r="C51" s="23">
        <f t="shared" si="13"/>
        <v>2257591.93</v>
      </c>
      <c r="D51" s="23">
        <f t="shared" si="13"/>
        <v>2481906.33</v>
      </c>
      <c r="E51" s="23">
        <f t="shared" si="13"/>
        <v>525489.31</v>
      </c>
      <c r="F51" s="23">
        <f t="shared" si="13"/>
        <v>866161.41</v>
      </c>
      <c r="G51" s="23">
        <f t="shared" si="13"/>
        <v>1477832.03</v>
      </c>
      <c r="H51" s="23">
        <f t="shared" si="13"/>
        <v>1138200.06</v>
      </c>
      <c r="I51" s="23">
        <f t="shared" si="13"/>
        <v>937396.34</v>
      </c>
      <c r="J51" s="23">
        <f t="shared" si="13"/>
        <v>1283445.82</v>
      </c>
      <c r="K51" s="23">
        <f t="shared" si="13"/>
        <v>432697.78</v>
      </c>
      <c r="L51" s="23">
        <f t="shared" si="13"/>
        <v>385547.93</v>
      </c>
      <c r="M51" s="23">
        <f t="shared" si="13"/>
        <v>813944</v>
      </c>
      <c r="N51" s="23">
        <f t="shared" si="13"/>
        <v>1439625.89</v>
      </c>
      <c r="O51" s="23">
        <f>SUM(B51:N51)</f>
        <v>15636989.64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22151.74</v>
      </c>
      <c r="O55" s="23">
        <f aca="true" t="shared" si="14" ref="O55:O60">SUM(B55:N55)</f>
        <v>22151.74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14297.27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138767.93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-384419.85000000003</v>
      </c>
      <c r="C66" s="35">
        <f t="shared" si="15"/>
        <v>-251594.16</v>
      </c>
      <c r="D66" s="35">
        <f t="shared" si="15"/>
        <v>-301841.01</v>
      </c>
      <c r="E66" s="35">
        <f t="shared" si="15"/>
        <v>-98373.27</v>
      </c>
      <c r="F66" s="35">
        <f t="shared" si="15"/>
        <v>-75486.8</v>
      </c>
      <c r="G66" s="35">
        <f t="shared" si="15"/>
        <v>-508694.49</v>
      </c>
      <c r="H66" s="35">
        <f t="shared" si="15"/>
        <v>-101927.53</v>
      </c>
      <c r="I66" s="35">
        <f t="shared" si="15"/>
        <v>-374793.08</v>
      </c>
      <c r="J66" s="35">
        <f t="shared" si="15"/>
        <v>-366667.45</v>
      </c>
      <c r="K66" s="35">
        <f t="shared" si="15"/>
        <v>-30191.6</v>
      </c>
      <c r="L66" s="35">
        <f t="shared" si="15"/>
        <v>-37450</v>
      </c>
      <c r="M66" s="35">
        <f t="shared" si="15"/>
        <v>-48719.2</v>
      </c>
      <c r="N66" s="35">
        <f t="shared" si="15"/>
        <v>-177837.3</v>
      </c>
      <c r="O66" s="35">
        <f aca="true" t="shared" si="16" ref="O66:O74">SUM(B66:N66)</f>
        <v>-2757995.74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-369183.35000000003</v>
      </c>
      <c r="C67" s="35">
        <f t="shared" si="17"/>
        <v>-229455.63</v>
      </c>
      <c r="D67" s="35">
        <f t="shared" si="17"/>
        <v>-278674.37</v>
      </c>
      <c r="E67" s="35">
        <f t="shared" si="17"/>
        <v>-30332.2</v>
      </c>
      <c r="F67" s="35">
        <f t="shared" si="17"/>
        <v>-64052.8</v>
      </c>
      <c r="G67" s="35">
        <f t="shared" si="17"/>
        <v>-493493.99</v>
      </c>
      <c r="H67" s="35">
        <f t="shared" si="17"/>
        <v>-90609.6</v>
      </c>
      <c r="I67" s="35">
        <f t="shared" si="17"/>
        <v>-365539.58</v>
      </c>
      <c r="J67" s="35">
        <f t="shared" si="17"/>
        <v>-353461.45</v>
      </c>
      <c r="K67" s="35">
        <f t="shared" si="17"/>
        <v>-25851.6</v>
      </c>
      <c r="L67" s="35">
        <f t="shared" si="17"/>
        <v>-33110</v>
      </c>
      <c r="M67" s="35">
        <f t="shared" si="17"/>
        <v>-39899.7</v>
      </c>
      <c r="N67" s="35">
        <f t="shared" si="17"/>
        <v>-162802.3</v>
      </c>
      <c r="O67" s="35">
        <f t="shared" si="16"/>
        <v>-2536466.5700000003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-146707.4</v>
      </c>
      <c r="C68" s="58">
        <f aca="true" t="shared" si="18" ref="C68:N68">-ROUND(C9*$D$3,2)</f>
        <v>-195581.2</v>
      </c>
      <c r="D68" s="58">
        <f t="shared" si="18"/>
        <v>-167540.9</v>
      </c>
      <c r="E68" s="58">
        <f t="shared" si="18"/>
        <v>-30332.2</v>
      </c>
      <c r="F68" s="58">
        <f t="shared" si="18"/>
        <v>-64052.8</v>
      </c>
      <c r="G68" s="58">
        <f t="shared" si="18"/>
        <v>-128608.7</v>
      </c>
      <c r="H68" s="58">
        <f>-ROUND((H9+H29)*$D$3,2)</f>
        <v>-90609.6</v>
      </c>
      <c r="I68" s="58">
        <f t="shared" si="18"/>
        <v>-48065.4</v>
      </c>
      <c r="J68" s="58">
        <f t="shared" si="18"/>
        <v>-78212.7</v>
      </c>
      <c r="K68" s="58">
        <f t="shared" si="18"/>
        <v>-25851.6</v>
      </c>
      <c r="L68" s="58">
        <f t="shared" si="18"/>
        <v>-33110</v>
      </c>
      <c r="M68" s="58">
        <f t="shared" si="18"/>
        <v>-39899.7</v>
      </c>
      <c r="N68" s="58">
        <f t="shared" si="18"/>
        <v>-162802.3</v>
      </c>
      <c r="O68" s="58">
        <f t="shared" si="16"/>
        <v>-1211374.4999999998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-1092.2</v>
      </c>
      <c r="C70" s="35">
        <v>-378.4</v>
      </c>
      <c r="D70" s="35">
        <v>-571.9</v>
      </c>
      <c r="E70" s="35">
        <v>0</v>
      </c>
      <c r="F70" s="35">
        <v>0</v>
      </c>
      <c r="G70" s="35">
        <v>-954.6</v>
      </c>
      <c r="H70" s="35">
        <v>0</v>
      </c>
      <c r="I70" s="35">
        <v>-1302.9</v>
      </c>
      <c r="J70" s="35">
        <v>-821.3</v>
      </c>
      <c r="K70" s="35">
        <v>0</v>
      </c>
      <c r="L70" s="35">
        <v>0</v>
      </c>
      <c r="M70" s="35">
        <v>0</v>
      </c>
      <c r="N70" s="19">
        <v>0</v>
      </c>
      <c r="O70" s="35">
        <f t="shared" si="16"/>
        <v>-5121.3</v>
      </c>
      <c r="P70"/>
      <c r="Q70"/>
      <c r="R70"/>
    </row>
    <row r="71" spans="1:18" ht="18.75" customHeight="1">
      <c r="A71" s="12" t="s">
        <v>73</v>
      </c>
      <c r="B71" s="35">
        <v>-54872.3</v>
      </c>
      <c r="C71" s="35">
        <v>-11218.7</v>
      </c>
      <c r="D71" s="35">
        <v>-22983.5</v>
      </c>
      <c r="E71" s="35">
        <v>0</v>
      </c>
      <c r="F71" s="35">
        <v>0</v>
      </c>
      <c r="G71" s="35">
        <v>-27636.1</v>
      </c>
      <c r="H71" s="35">
        <v>0</v>
      </c>
      <c r="I71" s="35">
        <v>-23108.2</v>
      </c>
      <c r="J71" s="35">
        <v>-26539.6</v>
      </c>
      <c r="K71" s="35">
        <v>0</v>
      </c>
      <c r="L71" s="35">
        <v>0</v>
      </c>
      <c r="M71" s="35">
        <v>0</v>
      </c>
      <c r="N71" s="19">
        <v>0</v>
      </c>
      <c r="O71" s="35">
        <f t="shared" si="16"/>
        <v>-166358.40000000002</v>
      </c>
      <c r="P71"/>
      <c r="Q71"/>
      <c r="R71"/>
    </row>
    <row r="72" spans="1:18" ht="18.75" customHeight="1">
      <c r="A72" s="12" t="s">
        <v>74</v>
      </c>
      <c r="B72" s="35">
        <v>-166511.45</v>
      </c>
      <c r="C72" s="35">
        <v>-22277.33</v>
      </c>
      <c r="D72" s="35">
        <v>-87578.07</v>
      </c>
      <c r="E72" s="35">
        <v>0</v>
      </c>
      <c r="F72" s="35">
        <v>0</v>
      </c>
      <c r="G72" s="35">
        <v>-336294.59</v>
      </c>
      <c r="H72" s="35">
        <v>0</v>
      </c>
      <c r="I72" s="35">
        <v>-293063.08</v>
      </c>
      <c r="J72" s="35">
        <v>-247887.85</v>
      </c>
      <c r="K72" s="35">
        <v>0</v>
      </c>
      <c r="L72" s="35">
        <v>0</v>
      </c>
      <c r="M72" s="35">
        <v>0</v>
      </c>
      <c r="N72" s="19">
        <v>0</v>
      </c>
      <c r="O72" s="35">
        <f t="shared" si="16"/>
        <v>-1153612.37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19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f aca="true" t="shared" si="20" ref="O81:O88">SUM(B81:N81)</f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t="shared" si="20"/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1276566.5499999998</v>
      </c>
      <c r="C114" s="24">
        <f t="shared" si="23"/>
        <v>2097495.8100000005</v>
      </c>
      <c r="D114" s="24">
        <f t="shared" si="23"/>
        <v>2200748.3499999996</v>
      </c>
      <c r="E114" s="24">
        <f t="shared" si="23"/>
        <v>427116.04000000004</v>
      </c>
      <c r="F114" s="24">
        <f t="shared" si="23"/>
        <v>832372.6000000001</v>
      </c>
      <c r="G114" s="24">
        <f t="shared" si="23"/>
        <v>995690.8799999999</v>
      </c>
      <c r="H114" s="24">
        <f aca="true" t="shared" si="24" ref="H114:M114">+H115+H116</f>
        <v>1045527.2400000001</v>
      </c>
      <c r="I114" s="24">
        <f t="shared" si="24"/>
        <v>576638.71</v>
      </c>
      <c r="J114" s="24">
        <f t="shared" si="24"/>
        <v>929833.2900000002</v>
      </c>
      <c r="K114" s="24">
        <f t="shared" si="24"/>
        <v>405362.9</v>
      </c>
      <c r="L114" s="24">
        <f t="shared" si="24"/>
        <v>357161.58</v>
      </c>
      <c r="M114" s="24">
        <f t="shared" si="24"/>
        <v>768945.1000000001</v>
      </c>
      <c r="N114" s="24">
        <f>+N115+N116</f>
        <v>1344051.5099999998</v>
      </c>
      <c r="O114" s="42">
        <f t="shared" si="22"/>
        <v>13257510.56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1259833.0699999998</v>
      </c>
      <c r="C115" s="24">
        <f t="shared" si="25"/>
        <v>2074341.5500000005</v>
      </c>
      <c r="D115" s="24">
        <f t="shared" si="25"/>
        <v>2186451.0799999996</v>
      </c>
      <c r="E115" s="24">
        <f t="shared" si="25"/>
        <v>427116.04000000004</v>
      </c>
      <c r="F115" s="24">
        <f t="shared" si="25"/>
        <v>818881.56</v>
      </c>
      <c r="G115" s="24">
        <f t="shared" si="25"/>
        <v>972582.94</v>
      </c>
      <c r="H115" s="24">
        <f aca="true" t="shared" si="26" ref="H115:M115">+H50+H67+H74+H111</f>
        <v>1045527.2400000001</v>
      </c>
      <c r="I115" s="24">
        <f t="shared" si="26"/>
        <v>565980.1799999999</v>
      </c>
      <c r="J115" s="24">
        <f t="shared" si="26"/>
        <v>919384.8900000001</v>
      </c>
      <c r="K115" s="24">
        <f t="shared" si="26"/>
        <v>403850.10000000003</v>
      </c>
      <c r="L115" s="24">
        <f t="shared" si="26"/>
        <v>349322.01</v>
      </c>
      <c r="M115" s="24">
        <f t="shared" si="26"/>
        <v>767480.3600000001</v>
      </c>
      <c r="N115" s="24">
        <f>+N50+N67+N74+N111</f>
        <v>1327991.6099999999</v>
      </c>
      <c r="O115" s="42">
        <f t="shared" si="22"/>
        <v>13118742.629999997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14297.27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138767.93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13257510.57</v>
      </c>
      <c r="P122" s="46"/>
    </row>
    <row r="123" spans="1:15" ht="18.75" customHeight="1">
      <c r="A123" s="26" t="s">
        <v>120</v>
      </c>
      <c r="B123" s="27">
        <v>162404.11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162404.11</v>
      </c>
    </row>
    <row r="124" spans="1:15" ht="18.75" customHeight="1">
      <c r="A124" s="26" t="s">
        <v>121</v>
      </c>
      <c r="B124" s="27">
        <v>1114162.45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1114162.45</v>
      </c>
    </row>
    <row r="125" spans="1:15" ht="18.75" customHeight="1">
      <c r="A125" s="26" t="s">
        <v>122</v>
      </c>
      <c r="B125" s="38">
        <v>0</v>
      </c>
      <c r="C125" s="27">
        <v>2097495.81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2097495.81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2200748.35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2200748.35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995690.88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995690.88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479035.52</v>
      </c>
      <c r="O139" s="39">
        <f t="shared" si="29"/>
        <v>479035.52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865015.99</v>
      </c>
      <c r="O140" s="39">
        <f t="shared" si="29"/>
        <v>865015.99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427116.04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427116.04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832372.6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832372.6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1045527.25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1045527.25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576638.71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576638.71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929833.28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929833.28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405362.9</v>
      </c>
      <c r="L146" s="38">
        <v>0</v>
      </c>
      <c r="M146" s="38">
        <v>0</v>
      </c>
      <c r="N146" s="38">
        <v>0</v>
      </c>
      <c r="O146" s="39">
        <f>SUM(B146:N146)</f>
        <v>405362.9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357161.58</v>
      </c>
      <c r="M147" s="38">
        <v>0</v>
      </c>
      <c r="N147" s="38">
        <v>0</v>
      </c>
      <c r="O147" s="39">
        <f>SUM(B147:N147)</f>
        <v>357161.58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5">
        <v>768945.1</v>
      </c>
      <c r="N148" s="75">
        <v>0</v>
      </c>
      <c r="O148" s="40">
        <f>SUM(B148:N148)</f>
        <v>768945.1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2019-02-12T16:20:27Z</dcterms:modified>
  <cp:category/>
  <cp:version/>
  <cp:contentType/>
  <cp:contentStatus/>
</cp:coreProperties>
</file>