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<sst xmlns="http://schemas.openxmlformats.org/spreadsheetml/2006/main" count="161" uniqueCount="156">
  <si>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</si>
  <si>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</si>
  <si>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</si>
  <si>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</si>
  <si>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</si>
  <si>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</si>
  <si>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</si>
  <si>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</si>
  <si>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</si>
  <si>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</si>
  <si>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</si>
  <si>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</si>
  <si>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</si>
  <si>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</si>
  <si>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</si>
  <si>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</si>
  <si>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</si>
  <si>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</si>
  <si>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</si>
  <si>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</si>
  <si>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</si>
  <si>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</si>
  <si>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</si>
  <si>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</si>
  <si>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</si>
  <si>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</si>
  <si>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</si>
  <si>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</si>
  <si>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</si>
  <si>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</si>
  <si>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</si>
  <si>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</si>
  <si>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</si>
  <si>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</si>
  <si>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</si>
  <si>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</si>
  <si>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</si>
  <si>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</si>
  <si>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</si>
  <si>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</si>
  <si>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</si>
  <si>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</si>
  <si>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</si>
  <si>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</si>
  <si>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</si>
  <si>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</si>
  <si>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</si>
  <si>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</si>
  <si>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</si>
  <si>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</si>
  <si>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</si>
  <si>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</si>
  <si>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</si>
  <si>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</si>
  <si>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</si>
  <si>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</si>
  <si>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</si>
  <si>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</si>
  <si>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</si>
  <si>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</si>
  <si>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</si>
  <si>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</si>
  <si>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</si>
  <si>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</si>
  <si>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</si>
  <si>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</si>
  <si>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</si>
  <si>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</si>
  <si>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</si>
  <si>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</si>
  <si>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</si>
  <si>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</si>
  <si>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</si>
  <si>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</si>
  <si>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</si>
  <si>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</si>
  <si>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</si>
  <si>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</si>
  <si>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</si>
  <si>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</si>
  <si>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</si>
  <si>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</si>
  <si>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</si>
  <si>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</si>
  <si>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</si>
  <si>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</si>
  <si>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</si>
  <si>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</si>
  <si>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</si>
  <si>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</si>
  <si>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</si>
  <si>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</si>
  <si>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</si>
  <si>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</si>
  <si>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</si>
  <si>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</si>
  <si>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</si>
  <si>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</si>
  <si>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</si>
  <si>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</si>
  <si>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</si>
  <si>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</si>
  <si>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</si>
  <si>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</si>
  <si>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</si>
  <si>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</si>
  <si>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</si>
  <si>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</si>
  <si>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</si>
  <si>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</si>
  <si>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</si>
  <si>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</si>
  <si>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</si>
  <si>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</si>
  <si>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</si>
  <si>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</si>
  <si>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</si>
  <si>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</si>
  <si>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</si>
  <si>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</si>
  <si>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</si>
  <si>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</si>
  <si>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</si>
  <si>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</si>
  <si>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</si>
  <si>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</si>
  <si>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</si>
  <si>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</si>
  <si>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</si>
  <si>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</si>
  <si>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</si>
  <si>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</si>
  <si>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</si>
  <si>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</si>
  <si>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</si>
  <si>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</si>
  <si>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</si>
  <si>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</si>
  <si>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</si>
  <si>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</si>
  <si>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</si>
  <si>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</si>
  <si>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</si>
  <si>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</si>
  <si>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</si>
  <si>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</si>
  <si>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</si>
  <si>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</si>
  <si>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</si>
  <si>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</si>
  <si>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</si>
  <si>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</si>
  <si>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</si>
  <si>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</si>
  <si>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</si>
  <si>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05/02/19 - VENCIMENTO 12/02/19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</si>
</sst>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567391</v>
      </c>
      <c r="C7" s="9">
        <f t="shared" si="0"/>
        <v>732232</v>
      </c>
      <c r="D7" s="9">
        <f t="shared" si="0"/>
        <v>748354</v>
      </c>
      <c r="E7" s="9">
        <f>+E8+E20+E24+E27</f>
        <v>114331</v>
      </c>
      <c r="F7" s="9">
        <f>+F8+F20+F24+F27</f>
        <v>304457</v>
      </c>
      <c r="G7" s="9">
        <f t="shared" si="0"/>
        <v>485443</v>
      </c>
      <c r="H7" s="9">
        <f t="shared" si="0"/>
        <v>350697</v>
      </c>
      <c r="I7" s="9">
        <f t="shared" si="0"/>
        <v>298852</v>
      </c>
      <c r="J7" s="9">
        <f t="shared" si="0"/>
        <v>468478</v>
      </c>
      <c r="K7" s="9">
        <f t="shared" si="0"/>
        <v>149263</v>
      </c>
      <c r="L7" s="9">
        <f t="shared" si="0"/>
        <v>152036</v>
      </c>
      <c r="M7" s="9">
        <f t="shared" si="0"/>
        <v>311593</v>
      </c>
      <c r="N7" s="9">
        <f t="shared" si="0"/>
        <v>487542</v>
      </c>
      <c r="O7" s="9">
        <f t="shared" si="0"/>
        <v>5170669</v>
      </c>
      <c r="P7" s="44"/>
      <c r="Q7"/>
      <c r="R7"/>
    </row>
    <row r="8" spans="1:18" ht="17.25" customHeight="1">
      <c r="A8" s="10" t="s">
        <v>36</v>
      </c>
      <c r="B8" s="11">
        <f>B9+B12+B16</f>
        <v>295739</v>
      </c>
      <c r="C8" s="11">
        <f aca="true" t="shared" si="1" ref="C8:N8">C9+C12+C16</f>
        <v>392047</v>
      </c>
      <c r="D8" s="11">
        <f t="shared" si="1"/>
        <v>371812</v>
      </c>
      <c r="E8" s="11">
        <f>E9+E12+E16</f>
        <v>54689</v>
      </c>
      <c r="F8" s="11">
        <f>F9+F12+F16</f>
        <v>152543</v>
      </c>
      <c r="G8" s="11">
        <f t="shared" si="1"/>
        <v>258638</v>
      </c>
      <c r="H8" s="11">
        <f t="shared" si="1"/>
        <v>191961</v>
      </c>
      <c r="I8" s="11">
        <f t="shared" si="1"/>
        <v>139514</v>
      </c>
      <c r="J8" s="11">
        <f t="shared" si="1"/>
        <v>239330</v>
      </c>
      <c r="K8" s="11">
        <f t="shared" si="1"/>
        <v>79517</v>
      </c>
      <c r="L8" s="11">
        <f t="shared" si="1"/>
        <v>80356</v>
      </c>
      <c r="M8" s="11">
        <f t="shared" si="1"/>
        <v>149950</v>
      </c>
      <c r="N8" s="11">
        <f t="shared" si="1"/>
        <v>272925</v>
      </c>
      <c r="O8" s="11">
        <f aca="true" t="shared" si="2" ref="O8:O27">SUM(B8:N8)</f>
        <v>2679021</v>
      </c>
      <c r="P8"/>
      <c r="Q8"/>
      <c r="R8"/>
    </row>
    <row r="9" spans="1:18" ht="17.25" customHeight="1">
      <c r="A9" s="15" t="s">
        <v>14</v>
      </c>
      <c r="B9" s="13">
        <f>+B10+B11</f>
        <v>38490</v>
      </c>
      <c r="C9" s="13">
        <f aca="true" t="shared" si="3" ref="C9:N9">+C10+C11</f>
        <v>51919</v>
      </c>
      <c r="D9" s="13">
        <f t="shared" si="3"/>
        <v>46975</v>
      </c>
      <c r="E9" s="13">
        <f>+E10+E11</f>
        <v>8367</v>
      </c>
      <c r="F9" s="13">
        <f>+F10+F11</f>
        <v>17402</v>
      </c>
      <c r="G9" s="13">
        <f t="shared" si="3"/>
        <v>33315</v>
      </c>
      <c r="H9" s="13">
        <f t="shared" si="3"/>
        <v>23540</v>
      </c>
      <c r="I9" s="13">
        <f t="shared" si="3"/>
        <v>12703</v>
      </c>
      <c r="J9" s="13">
        <f t="shared" si="3"/>
        <v>19653</v>
      </c>
      <c r="K9" s="13">
        <f t="shared" si="3"/>
        <v>6485</v>
      </c>
      <c r="L9" s="13">
        <f t="shared" si="3"/>
        <v>8285</v>
      </c>
      <c r="M9" s="13">
        <f t="shared" si="3"/>
        <v>10121</v>
      </c>
      <c r="N9" s="13">
        <f t="shared" si="3"/>
        <v>42891</v>
      </c>
      <c r="O9" s="11">
        <f t="shared" si="2"/>
        <v>320146</v>
      </c>
      <c r="P9"/>
      <c r="Q9"/>
      <c r="R9"/>
    </row>
    <row r="10" spans="1:18" ht="17.25" customHeight="1">
      <c r="A10" s="29" t="s">
        <v>15</v>
      </c>
      <c r="B10" s="13">
        <v>38490</v>
      </c>
      <c r="C10" s="13">
        <v>51919</v>
      </c>
      <c r="D10" s="13">
        <v>46975</v>
      </c>
      <c r="E10" s="13">
        <v>8367</v>
      </c>
      <c r="F10" s="13">
        <v>17402</v>
      </c>
      <c r="G10" s="13">
        <v>33315</v>
      </c>
      <c r="H10" s="13">
        <v>23540</v>
      </c>
      <c r="I10" s="13">
        <v>12703</v>
      </c>
      <c r="J10" s="13">
        <v>19653</v>
      </c>
      <c r="K10" s="13">
        <v>6485</v>
      </c>
      <c r="L10" s="13">
        <v>8285</v>
      </c>
      <c r="M10" s="13">
        <v>10121</v>
      </c>
      <c r="N10" s="13">
        <v>42891</v>
      </c>
      <c r="O10" s="11">
        <f t="shared" si="2"/>
        <v>320146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246048</v>
      </c>
      <c r="C12" s="17">
        <f t="shared" si="4"/>
        <v>324389</v>
      </c>
      <c r="D12" s="17">
        <f t="shared" si="4"/>
        <v>310742</v>
      </c>
      <c r="E12" s="17">
        <f>SUM(E13:E15)</f>
        <v>43964</v>
      </c>
      <c r="F12" s="17">
        <f>SUM(F13:F15)</f>
        <v>129099</v>
      </c>
      <c r="G12" s="17">
        <f t="shared" si="4"/>
        <v>215711</v>
      </c>
      <c r="H12" s="17">
        <f t="shared" si="4"/>
        <v>160369</v>
      </c>
      <c r="I12" s="17">
        <f t="shared" si="4"/>
        <v>120003</v>
      </c>
      <c r="J12" s="17">
        <f t="shared" si="4"/>
        <v>208949</v>
      </c>
      <c r="K12" s="17">
        <f t="shared" si="4"/>
        <v>68958</v>
      </c>
      <c r="L12" s="17">
        <f t="shared" si="4"/>
        <v>68529</v>
      </c>
      <c r="M12" s="17">
        <f t="shared" si="4"/>
        <v>132153</v>
      </c>
      <c r="N12" s="17">
        <f t="shared" si="4"/>
        <v>219573</v>
      </c>
      <c r="O12" s="11">
        <f t="shared" si="2"/>
        <v>2248487</v>
      </c>
      <c r="P12"/>
      <c r="Q12"/>
      <c r="R12"/>
    </row>
    <row r="13" spans="1:18" s="61" customFormat="1" ht="17.25" customHeight="1">
      <c r="A13" s="66" t="s">
        <v>17</v>
      </c>
      <c r="B13" s="67">
        <v>122011</v>
      </c>
      <c r="C13" s="67">
        <v>168894</v>
      </c>
      <c r="D13" s="67">
        <v>165488</v>
      </c>
      <c r="E13" s="67">
        <v>25000</v>
      </c>
      <c r="F13" s="67">
        <v>68469</v>
      </c>
      <c r="G13" s="67">
        <v>111315</v>
      </c>
      <c r="H13" s="67">
        <v>80106</v>
      </c>
      <c r="I13" s="67">
        <v>63758</v>
      </c>
      <c r="J13" s="67">
        <v>99926</v>
      </c>
      <c r="K13" s="67">
        <v>33136</v>
      </c>
      <c r="L13" s="67">
        <v>33488</v>
      </c>
      <c r="M13" s="67">
        <v>66018</v>
      </c>
      <c r="N13" s="67">
        <v>107282</v>
      </c>
      <c r="O13" s="68">
        <f t="shared" si="2"/>
        <v>1144891</v>
      </c>
      <c r="P13" s="69"/>
      <c r="Q13" s="70"/>
      <c r="R13"/>
    </row>
    <row r="14" spans="1:18" s="61" customFormat="1" ht="17.25" customHeight="1">
      <c r="A14" s="66" t="s">
        <v>18</v>
      </c>
      <c r="B14" s="67">
        <v>118697</v>
      </c>
      <c r="C14" s="67">
        <v>147892</v>
      </c>
      <c r="D14" s="67">
        <v>138640</v>
      </c>
      <c r="E14" s="67">
        <v>17592</v>
      </c>
      <c r="F14" s="67">
        <v>58531</v>
      </c>
      <c r="G14" s="67">
        <v>99285</v>
      </c>
      <c r="H14" s="67">
        <v>77170</v>
      </c>
      <c r="I14" s="67">
        <v>54319</v>
      </c>
      <c r="J14" s="67">
        <v>105264</v>
      </c>
      <c r="K14" s="67">
        <v>34615</v>
      </c>
      <c r="L14" s="67">
        <v>33775</v>
      </c>
      <c r="M14" s="67">
        <v>64630</v>
      </c>
      <c r="N14" s="67">
        <v>105661</v>
      </c>
      <c r="O14" s="68">
        <f t="shared" si="2"/>
        <v>1056071</v>
      </c>
      <c r="P14" s="69"/>
      <c r="Q14"/>
      <c r="R14"/>
    </row>
    <row r="15" spans="1:18" ht="17.25" customHeight="1">
      <c r="A15" s="14" t="s">
        <v>19</v>
      </c>
      <c r="B15" s="13">
        <v>5340</v>
      </c>
      <c r="C15" s="13">
        <v>7603</v>
      </c>
      <c r="D15" s="13">
        <v>6614</v>
      </c>
      <c r="E15" s="13">
        <v>1372</v>
      </c>
      <c r="F15" s="13">
        <v>2099</v>
      </c>
      <c r="G15" s="13">
        <v>5111</v>
      </c>
      <c r="H15" s="13">
        <v>3093</v>
      </c>
      <c r="I15" s="13">
        <v>1926</v>
      </c>
      <c r="J15" s="13">
        <v>3759</v>
      </c>
      <c r="K15" s="13">
        <v>1207</v>
      </c>
      <c r="L15" s="13">
        <v>1266</v>
      </c>
      <c r="M15" s="13">
        <v>1505</v>
      </c>
      <c r="N15" s="13">
        <v>6630</v>
      </c>
      <c r="O15" s="11">
        <f t="shared" si="2"/>
        <v>47525</v>
      </c>
      <c r="P15"/>
      <c r="Q15"/>
      <c r="R15"/>
    </row>
    <row r="16" spans="1:15" ht="17.25" customHeight="1">
      <c r="A16" s="15" t="s">
        <v>32</v>
      </c>
      <c r="B16" s="13">
        <f>B17+B18+B19</f>
        <v>11201</v>
      </c>
      <c r="C16" s="13">
        <f aca="true" t="shared" si="5" ref="C16:N16">C17+C18+C19</f>
        <v>15739</v>
      </c>
      <c r="D16" s="13">
        <f t="shared" si="5"/>
        <v>14095</v>
      </c>
      <c r="E16" s="13">
        <f>E17+E18+E19</f>
        <v>2358</v>
      </c>
      <c r="F16" s="13">
        <f>F17+F18+F19</f>
        <v>6042</v>
      </c>
      <c r="G16" s="13">
        <f t="shared" si="5"/>
        <v>9612</v>
      </c>
      <c r="H16" s="13">
        <f t="shared" si="5"/>
        <v>8052</v>
      </c>
      <c r="I16" s="13">
        <f t="shared" si="5"/>
        <v>6808</v>
      </c>
      <c r="J16" s="13">
        <f t="shared" si="5"/>
        <v>10728</v>
      </c>
      <c r="K16" s="13">
        <f t="shared" si="5"/>
        <v>4074</v>
      </c>
      <c r="L16" s="13">
        <f t="shared" si="5"/>
        <v>3542</v>
      </c>
      <c r="M16" s="13">
        <f t="shared" si="5"/>
        <v>7676</v>
      </c>
      <c r="N16" s="13">
        <f t="shared" si="5"/>
        <v>10461</v>
      </c>
      <c r="O16" s="11">
        <f t="shared" si="2"/>
        <v>110388</v>
      </c>
    </row>
    <row r="17" spans="1:18" ht="17.25" customHeight="1">
      <c r="A17" s="14" t="s">
        <v>33</v>
      </c>
      <c r="B17" s="13">
        <v>11179</v>
      </c>
      <c r="C17" s="13">
        <v>15709</v>
      </c>
      <c r="D17" s="13">
        <v>14078</v>
      </c>
      <c r="E17" s="13">
        <v>2357</v>
      </c>
      <c r="F17" s="13">
        <v>6032</v>
      </c>
      <c r="G17" s="13">
        <v>9593</v>
      </c>
      <c r="H17" s="13">
        <v>8038</v>
      </c>
      <c r="I17" s="13">
        <v>6800</v>
      </c>
      <c r="J17" s="13">
        <v>10716</v>
      </c>
      <c r="K17" s="13">
        <v>4074</v>
      </c>
      <c r="L17" s="13">
        <v>3540</v>
      </c>
      <c r="M17" s="13">
        <v>7668</v>
      </c>
      <c r="N17" s="13">
        <v>10446</v>
      </c>
      <c r="O17" s="11">
        <f t="shared" si="2"/>
        <v>110230</v>
      </c>
      <c r="P17"/>
      <c r="Q17"/>
      <c r="R17"/>
    </row>
    <row r="18" spans="1:18" ht="17.25" customHeight="1">
      <c r="A18" s="14" t="s">
        <v>34</v>
      </c>
      <c r="B18" s="13">
        <v>8</v>
      </c>
      <c r="C18" s="13">
        <v>18</v>
      </c>
      <c r="D18" s="13">
        <v>12</v>
      </c>
      <c r="E18" s="13">
        <v>0</v>
      </c>
      <c r="F18" s="13">
        <v>2</v>
      </c>
      <c r="G18" s="13">
        <v>8</v>
      </c>
      <c r="H18" s="13">
        <v>11</v>
      </c>
      <c r="I18" s="13">
        <v>4</v>
      </c>
      <c r="J18" s="13">
        <v>10</v>
      </c>
      <c r="K18" s="13">
        <v>0</v>
      </c>
      <c r="L18" s="13">
        <v>0</v>
      </c>
      <c r="M18" s="13">
        <v>7</v>
      </c>
      <c r="N18" s="13">
        <v>14</v>
      </c>
      <c r="O18" s="11">
        <f t="shared" si="2"/>
        <v>94</v>
      </c>
      <c r="P18"/>
      <c r="Q18"/>
      <c r="R18"/>
    </row>
    <row r="19" spans="1:18" ht="17.25" customHeight="1">
      <c r="A19" s="14" t="s">
        <v>35</v>
      </c>
      <c r="B19" s="13">
        <v>14</v>
      </c>
      <c r="C19" s="13">
        <v>12</v>
      </c>
      <c r="D19" s="13">
        <v>5</v>
      </c>
      <c r="E19" s="13">
        <v>1</v>
      </c>
      <c r="F19" s="13">
        <v>8</v>
      </c>
      <c r="G19" s="13">
        <v>11</v>
      </c>
      <c r="H19" s="13">
        <v>3</v>
      </c>
      <c r="I19" s="13">
        <v>4</v>
      </c>
      <c r="J19" s="13">
        <v>2</v>
      </c>
      <c r="K19" s="13">
        <v>0</v>
      </c>
      <c r="L19" s="13">
        <v>2</v>
      </c>
      <c r="M19" s="13">
        <v>1</v>
      </c>
      <c r="N19" s="13">
        <v>1</v>
      </c>
      <c r="O19" s="11">
        <f t="shared" si="2"/>
        <v>64</v>
      </c>
      <c r="P19"/>
      <c r="Q19"/>
      <c r="R19"/>
    </row>
    <row r="20" spans="1:18" ht="17.25" customHeight="1">
      <c r="A20" s="16" t="s">
        <v>20</v>
      </c>
      <c r="B20" s="11">
        <f>+B21+B22+B23</f>
        <v>176456</v>
      </c>
      <c r="C20" s="11">
        <f aca="true" t="shared" si="6" ref="C20:N20">+C21+C22+C23</f>
        <v>201606</v>
      </c>
      <c r="D20" s="11">
        <f t="shared" si="6"/>
        <v>224248</v>
      </c>
      <c r="E20" s="11">
        <f>+E21+E22+E23</f>
        <v>33838</v>
      </c>
      <c r="F20" s="11">
        <f>+F21+F22+F23</f>
        <v>87779</v>
      </c>
      <c r="G20" s="11">
        <f t="shared" si="6"/>
        <v>135145</v>
      </c>
      <c r="H20" s="11">
        <f t="shared" si="6"/>
        <v>102071</v>
      </c>
      <c r="I20" s="11">
        <f t="shared" si="6"/>
        <v>114063</v>
      </c>
      <c r="J20" s="11">
        <f t="shared" si="6"/>
        <v>169473</v>
      </c>
      <c r="K20" s="11">
        <f t="shared" si="6"/>
        <v>53348</v>
      </c>
      <c r="L20" s="11">
        <f t="shared" si="6"/>
        <v>52095</v>
      </c>
      <c r="M20" s="11">
        <f t="shared" si="6"/>
        <v>121086</v>
      </c>
      <c r="N20" s="11">
        <f t="shared" si="6"/>
        <v>137311</v>
      </c>
      <c r="O20" s="11">
        <f t="shared" si="2"/>
        <v>1608519</v>
      </c>
      <c r="P20"/>
      <c r="Q20"/>
      <c r="R20"/>
    </row>
    <row r="21" spans="1:18" s="61" customFormat="1" ht="17.25" customHeight="1">
      <c r="A21" s="55" t="s">
        <v>21</v>
      </c>
      <c r="B21" s="67">
        <v>96220</v>
      </c>
      <c r="C21" s="67">
        <v>119409</v>
      </c>
      <c r="D21" s="67">
        <v>134500</v>
      </c>
      <c r="E21" s="67">
        <v>21211</v>
      </c>
      <c r="F21" s="67">
        <v>51504</v>
      </c>
      <c r="G21" s="67">
        <v>78470</v>
      </c>
      <c r="H21" s="67">
        <v>57048</v>
      </c>
      <c r="I21" s="67">
        <v>67033</v>
      </c>
      <c r="J21" s="67">
        <v>89208</v>
      </c>
      <c r="K21" s="67">
        <v>28115</v>
      </c>
      <c r="L21" s="67">
        <v>28606</v>
      </c>
      <c r="M21" s="67">
        <v>65329</v>
      </c>
      <c r="N21" s="67">
        <v>78892</v>
      </c>
      <c r="O21" s="68">
        <f t="shared" si="2"/>
        <v>915545</v>
      </c>
      <c r="P21" s="69"/>
      <c r="Q21"/>
      <c r="R21"/>
    </row>
    <row r="22" spans="1:18" s="61" customFormat="1" ht="17.25" customHeight="1">
      <c r="A22" s="55" t="s">
        <v>22</v>
      </c>
      <c r="B22" s="67">
        <v>78002</v>
      </c>
      <c r="C22" s="67">
        <v>79544</v>
      </c>
      <c r="D22" s="67">
        <v>87085</v>
      </c>
      <c r="E22" s="67">
        <v>12102</v>
      </c>
      <c r="F22" s="67">
        <v>35353</v>
      </c>
      <c r="G22" s="67">
        <v>54868</v>
      </c>
      <c r="H22" s="67">
        <v>43895</v>
      </c>
      <c r="I22" s="67">
        <v>46073</v>
      </c>
      <c r="J22" s="67">
        <v>78446</v>
      </c>
      <c r="K22" s="67">
        <v>24705</v>
      </c>
      <c r="L22" s="67">
        <v>22965</v>
      </c>
      <c r="M22" s="67">
        <v>54895</v>
      </c>
      <c r="N22" s="67">
        <v>56242</v>
      </c>
      <c r="O22" s="68">
        <f t="shared" si="2"/>
        <v>674175</v>
      </c>
      <c r="P22" s="69"/>
      <c r="Q22"/>
      <c r="R22"/>
    </row>
    <row r="23" spans="1:18" ht="17.25" customHeight="1">
      <c r="A23" s="12" t="s">
        <v>23</v>
      </c>
      <c r="B23" s="13">
        <v>2234</v>
      </c>
      <c r="C23" s="13">
        <v>2653</v>
      </c>
      <c r="D23" s="13">
        <v>2663</v>
      </c>
      <c r="E23" s="13">
        <v>525</v>
      </c>
      <c r="F23" s="13">
        <v>922</v>
      </c>
      <c r="G23" s="13">
        <v>1807</v>
      </c>
      <c r="H23" s="13">
        <v>1128</v>
      </c>
      <c r="I23" s="13">
        <v>957</v>
      </c>
      <c r="J23" s="13">
        <v>1819</v>
      </c>
      <c r="K23" s="13">
        <v>528</v>
      </c>
      <c r="L23" s="13">
        <v>524</v>
      </c>
      <c r="M23" s="13">
        <v>862</v>
      </c>
      <c r="N23" s="13">
        <v>2177</v>
      </c>
      <c r="O23" s="11">
        <f t="shared" si="2"/>
        <v>18799</v>
      </c>
      <c r="P23"/>
      <c r="Q23"/>
      <c r="R23"/>
    </row>
    <row r="24" spans="1:18" ht="17.25" customHeight="1">
      <c r="A24" s="16" t="s">
        <v>24</v>
      </c>
      <c r="B24" s="13">
        <f>+B25+B26</f>
        <v>95196</v>
      </c>
      <c r="C24" s="13">
        <f aca="true" t="shared" si="7" ref="C24:N24">+C25+C26</f>
        <v>138579</v>
      </c>
      <c r="D24" s="13">
        <f t="shared" si="7"/>
        <v>152294</v>
      </c>
      <c r="E24" s="13">
        <f>+E25+E26</f>
        <v>25804</v>
      </c>
      <c r="F24" s="13">
        <f>+F25+F26</f>
        <v>64135</v>
      </c>
      <c r="G24" s="13">
        <f t="shared" si="7"/>
        <v>91660</v>
      </c>
      <c r="H24" s="13">
        <f t="shared" si="7"/>
        <v>56665</v>
      </c>
      <c r="I24" s="13">
        <f t="shared" si="7"/>
        <v>45275</v>
      </c>
      <c r="J24" s="13">
        <f t="shared" si="7"/>
        <v>59675</v>
      </c>
      <c r="K24" s="13">
        <f t="shared" si="7"/>
        <v>16398</v>
      </c>
      <c r="L24" s="13">
        <f t="shared" si="7"/>
        <v>19585</v>
      </c>
      <c r="M24" s="13">
        <f t="shared" si="7"/>
        <v>40557</v>
      </c>
      <c r="N24" s="13">
        <f t="shared" si="7"/>
        <v>72123</v>
      </c>
      <c r="O24" s="11">
        <f t="shared" si="2"/>
        <v>877946</v>
      </c>
      <c r="P24" s="45"/>
      <c r="Q24"/>
      <c r="R24"/>
    </row>
    <row r="25" spans="1:18" ht="17.25" customHeight="1">
      <c r="A25" s="12" t="s">
        <v>37</v>
      </c>
      <c r="B25" s="13">
        <v>80962</v>
      </c>
      <c r="C25" s="13">
        <v>119441</v>
      </c>
      <c r="D25" s="13">
        <v>132263</v>
      </c>
      <c r="E25" s="13">
        <v>23001</v>
      </c>
      <c r="F25" s="13">
        <v>54425</v>
      </c>
      <c r="G25" s="13">
        <v>80239</v>
      </c>
      <c r="H25" s="13">
        <v>49070</v>
      </c>
      <c r="I25" s="13">
        <v>39423</v>
      </c>
      <c r="J25" s="13">
        <v>52587</v>
      </c>
      <c r="K25" s="13">
        <v>14533</v>
      </c>
      <c r="L25" s="13">
        <v>17616</v>
      </c>
      <c r="M25" s="13">
        <v>34828</v>
      </c>
      <c r="N25" s="13">
        <v>63006</v>
      </c>
      <c r="O25" s="11">
        <f t="shared" si="2"/>
        <v>761394</v>
      </c>
      <c r="P25" s="44"/>
      <c r="Q25"/>
      <c r="R25"/>
    </row>
    <row r="26" spans="1:18" ht="17.25" customHeight="1">
      <c r="A26" s="12" t="s">
        <v>38</v>
      </c>
      <c r="B26" s="13">
        <v>14234</v>
      </c>
      <c r="C26" s="13">
        <v>19138</v>
      </c>
      <c r="D26" s="13">
        <v>20031</v>
      </c>
      <c r="E26" s="13">
        <v>2803</v>
      </c>
      <c r="F26" s="13">
        <v>9710</v>
      </c>
      <c r="G26" s="13">
        <v>11421</v>
      </c>
      <c r="H26" s="13">
        <v>7595</v>
      </c>
      <c r="I26" s="13">
        <v>5852</v>
      </c>
      <c r="J26" s="13">
        <v>7088</v>
      </c>
      <c r="K26" s="13">
        <v>1865</v>
      </c>
      <c r="L26" s="13">
        <v>1969</v>
      </c>
      <c r="M26" s="13">
        <v>5729</v>
      </c>
      <c r="N26" s="13">
        <v>9117</v>
      </c>
      <c r="O26" s="11">
        <f t="shared" si="2"/>
        <v>116552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5183</v>
      </c>
      <c r="O27" s="11">
        <f t="shared" si="2"/>
        <v>5183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28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28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20694.65</v>
      </c>
      <c r="O37" s="23">
        <f>SUM(B37:N37)</f>
        <v>20694.65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1847939.8499999999</v>
      </c>
      <c r="C49" s="22">
        <f aca="true" t="shared" si="11" ref="C49:N49">+C50+C62</f>
        <v>2674299.97</v>
      </c>
      <c r="D49" s="22">
        <f t="shared" si="11"/>
        <v>2928262.8299999996</v>
      </c>
      <c r="E49" s="22">
        <f t="shared" si="11"/>
        <v>603519.05</v>
      </c>
      <c r="F49" s="22">
        <f t="shared" si="11"/>
        <v>1043970.43</v>
      </c>
      <c r="G49" s="22">
        <f t="shared" si="11"/>
        <v>1666088.5299999998</v>
      </c>
      <c r="H49" s="22">
        <f t="shared" si="11"/>
        <v>1293998.1</v>
      </c>
      <c r="I49" s="22">
        <f>+I50+I62</f>
        <v>1034465.6000000001</v>
      </c>
      <c r="J49" s="22">
        <f t="shared" si="11"/>
        <v>1373936.66</v>
      </c>
      <c r="K49" s="22">
        <f>+K50+K62</f>
        <v>457974.52999999997</v>
      </c>
      <c r="L49" s="22">
        <f>+L50+L62</f>
        <v>424608.45</v>
      </c>
      <c r="M49" s="22">
        <f>+M50+M62</f>
        <v>867487.26</v>
      </c>
      <c r="N49" s="22">
        <f t="shared" si="11"/>
        <v>1662977.13</v>
      </c>
      <c r="O49" s="22">
        <f>SUM(B49:N49)</f>
        <v>17879528.389999997</v>
      </c>
      <c r="P49"/>
      <c r="Q49"/>
      <c r="R49"/>
    </row>
    <row r="50" spans="1:18" ht="17.25" customHeight="1">
      <c r="A50" s="16" t="s">
        <v>57</v>
      </c>
      <c r="B50" s="23">
        <f>SUM(B51:B61)</f>
        <v>1831206.3699999999</v>
      </c>
      <c r="C50" s="23">
        <f aca="true" t="shared" si="12" ref="C50:N50">SUM(C51:C61)</f>
        <v>2651145.7100000004</v>
      </c>
      <c r="D50" s="23">
        <f t="shared" si="12"/>
        <v>2913965.5599999996</v>
      </c>
      <c r="E50" s="23">
        <f t="shared" si="12"/>
        <v>603519.05</v>
      </c>
      <c r="F50" s="23">
        <f t="shared" si="12"/>
        <v>1030479.39</v>
      </c>
      <c r="G50" s="23">
        <f t="shared" si="12"/>
        <v>1642980.5899999999</v>
      </c>
      <c r="H50" s="23">
        <f t="shared" si="12"/>
        <v>1293998.1</v>
      </c>
      <c r="I50" s="23">
        <f>SUM(I51:I61)</f>
        <v>1023807.0700000001</v>
      </c>
      <c r="J50" s="23">
        <f t="shared" si="12"/>
        <v>1363488.26</v>
      </c>
      <c r="K50" s="23">
        <f>SUM(K51:K61)</f>
        <v>456461.73</v>
      </c>
      <c r="L50" s="23">
        <f>SUM(L51:L61)</f>
        <v>416768.88</v>
      </c>
      <c r="M50" s="23">
        <f>SUM(M51:M61)</f>
        <v>866022.52</v>
      </c>
      <c r="N50" s="23">
        <f t="shared" si="12"/>
        <v>1646917.23</v>
      </c>
      <c r="O50" s="23">
        <f>SUM(B50:N50)</f>
        <v>17740760.46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1784104.26</v>
      </c>
      <c r="C51" s="23">
        <f t="shared" si="13"/>
        <v>2582801.93</v>
      </c>
      <c r="D51" s="23">
        <f t="shared" si="13"/>
        <v>2907579.8</v>
      </c>
      <c r="E51" s="23">
        <f t="shared" si="13"/>
        <v>603519.05</v>
      </c>
      <c r="F51" s="23">
        <f t="shared" si="13"/>
        <v>1002272.44</v>
      </c>
      <c r="G51" s="23">
        <f t="shared" si="13"/>
        <v>1639535.19</v>
      </c>
      <c r="H51" s="23">
        <f t="shared" si="13"/>
        <v>1284743.39</v>
      </c>
      <c r="I51" s="23">
        <f t="shared" si="13"/>
        <v>1020430.15</v>
      </c>
      <c r="J51" s="23">
        <f t="shared" si="13"/>
        <v>1360881.74</v>
      </c>
      <c r="K51" s="23">
        <f t="shared" si="13"/>
        <v>455117.81</v>
      </c>
      <c r="L51" s="23">
        <f t="shared" si="13"/>
        <v>415544.8</v>
      </c>
      <c r="M51" s="23">
        <f t="shared" si="13"/>
        <v>863766.96</v>
      </c>
      <c r="N51" s="23">
        <f t="shared" si="13"/>
        <v>1582171.3</v>
      </c>
      <c r="O51" s="23">
        <f>SUM(B51:N51)</f>
        <v>17502468.820000004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20694.65</v>
      </c>
      <c r="O55" s="23">
        <f aca="true" t="shared" si="14" ref="O55:O60">SUM(B55:N55)</f>
        <v>20694.65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7350.11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7350.11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16733.48</v>
      </c>
      <c r="C62" s="36">
        <v>23154.26</v>
      </c>
      <c r="D62" s="36">
        <v>14297.27</v>
      </c>
      <c r="E62" s="19">
        <v>0</v>
      </c>
      <c r="F62" s="36">
        <v>13491.04</v>
      </c>
      <c r="G62" s="36">
        <v>23107.94</v>
      </c>
      <c r="H62" s="36">
        <v>0</v>
      </c>
      <c r="I62" s="36">
        <v>10658.53</v>
      </c>
      <c r="J62" s="36">
        <v>10448.4</v>
      </c>
      <c r="K62" s="36">
        <v>1512.8</v>
      </c>
      <c r="L62" s="36">
        <v>7839.57</v>
      </c>
      <c r="M62" s="36">
        <v>1464.74</v>
      </c>
      <c r="N62" s="36">
        <v>16059.9</v>
      </c>
      <c r="O62" s="36">
        <f>SUM(B62:N62)</f>
        <v>138767.93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-246781.21000000002</v>
      </c>
      <c r="C66" s="35">
        <f t="shared" si="15"/>
        <v>-263301.94</v>
      </c>
      <c r="D66" s="35">
        <f t="shared" si="15"/>
        <v>-255287.43</v>
      </c>
      <c r="E66" s="35">
        <f t="shared" si="15"/>
        <v>-104019.17000000001</v>
      </c>
      <c r="F66" s="35">
        <f t="shared" si="15"/>
        <v>-86262.6</v>
      </c>
      <c r="G66" s="35">
        <f t="shared" si="15"/>
        <v>-271327.82</v>
      </c>
      <c r="H66" s="35">
        <f t="shared" si="15"/>
        <v>-120411.32999999999</v>
      </c>
      <c r="I66" s="35">
        <f t="shared" si="15"/>
        <v>-147134.53</v>
      </c>
      <c r="J66" s="35">
        <f t="shared" si="15"/>
        <v>-168076.69</v>
      </c>
      <c r="K66" s="35">
        <f t="shared" si="15"/>
        <v>-32225.5</v>
      </c>
      <c r="L66" s="35">
        <f t="shared" si="15"/>
        <v>-39965.5</v>
      </c>
      <c r="M66" s="35">
        <f t="shared" si="15"/>
        <v>-53094.68</v>
      </c>
      <c r="N66" s="35">
        <f t="shared" si="15"/>
        <v>-199466.3</v>
      </c>
      <c r="O66" s="35">
        <f aca="true" t="shared" si="16" ref="O66:O74">SUM(B66:N66)</f>
        <v>-1987354.7000000002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-230870.71000000002</v>
      </c>
      <c r="C67" s="35">
        <f t="shared" si="17"/>
        <v>-241163.41</v>
      </c>
      <c r="D67" s="35">
        <f t="shared" si="17"/>
        <v>-231446.79</v>
      </c>
      <c r="E67" s="35">
        <f t="shared" si="17"/>
        <v>-35978.1</v>
      </c>
      <c r="F67" s="35">
        <f t="shared" si="17"/>
        <v>-74828.6</v>
      </c>
      <c r="G67" s="35">
        <f t="shared" si="17"/>
        <v>-256127.32</v>
      </c>
      <c r="H67" s="35">
        <f t="shared" si="17"/>
        <v>-101342.4</v>
      </c>
      <c r="I67" s="35">
        <f t="shared" si="17"/>
        <v>-137881.03</v>
      </c>
      <c r="J67" s="35">
        <f t="shared" si="17"/>
        <v>-154870.69</v>
      </c>
      <c r="K67" s="35">
        <f t="shared" si="17"/>
        <v>-27885.5</v>
      </c>
      <c r="L67" s="35">
        <f t="shared" si="17"/>
        <v>-35625.5</v>
      </c>
      <c r="M67" s="35">
        <f t="shared" si="17"/>
        <v>-43520.3</v>
      </c>
      <c r="N67" s="35">
        <f t="shared" si="17"/>
        <v>-184431.3</v>
      </c>
      <c r="O67" s="35">
        <f t="shared" si="16"/>
        <v>-1755971.65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-165507</v>
      </c>
      <c r="C68" s="58">
        <f aca="true" t="shared" si="18" ref="C68:N68">-ROUND(C9*$D$3,2)</f>
        <v>-223251.7</v>
      </c>
      <c r="D68" s="58">
        <f t="shared" si="18"/>
        <v>-201992.5</v>
      </c>
      <c r="E68" s="58">
        <f t="shared" si="18"/>
        <v>-35978.1</v>
      </c>
      <c r="F68" s="58">
        <f t="shared" si="18"/>
        <v>-74828.6</v>
      </c>
      <c r="G68" s="58">
        <f t="shared" si="18"/>
        <v>-143254.5</v>
      </c>
      <c r="H68" s="58">
        <f>-ROUND((H9+H29)*$D$3,2)</f>
        <v>-101342.4</v>
      </c>
      <c r="I68" s="58">
        <f t="shared" si="18"/>
        <v>-54622.9</v>
      </c>
      <c r="J68" s="58">
        <f t="shared" si="18"/>
        <v>-84507.9</v>
      </c>
      <c r="K68" s="58">
        <f t="shared" si="18"/>
        <v>-27885.5</v>
      </c>
      <c r="L68" s="58">
        <f t="shared" si="18"/>
        <v>-35625.5</v>
      </c>
      <c r="M68" s="58">
        <f t="shared" si="18"/>
        <v>-43520.3</v>
      </c>
      <c r="N68" s="58">
        <f t="shared" si="18"/>
        <v>-184431.3</v>
      </c>
      <c r="O68" s="58">
        <f t="shared" si="16"/>
        <v>-1376748.2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-404.2</v>
      </c>
      <c r="C70" s="35">
        <v>-309.6</v>
      </c>
      <c r="D70" s="35">
        <v>-279.5</v>
      </c>
      <c r="E70" s="19">
        <v>0</v>
      </c>
      <c r="F70" s="19">
        <v>0</v>
      </c>
      <c r="G70" s="35">
        <v>-339.7</v>
      </c>
      <c r="H70" s="19">
        <v>0</v>
      </c>
      <c r="I70" s="35">
        <v>-301</v>
      </c>
      <c r="J70" s="35">
        <v>-176.3</v>
      </c>
      <c r="K70" s="19">
        <v>0</v>
      </c>
      <c r="L70" s="19">
        <v>0</v>
      </c>
      <c r="M70" s="19">
        <v>0</v>
      </c>
      <c r="N70" s="19">
        <v>0</v>
      </c>
      <c r="O70" s="35">
        <f t="shared" si="16"/>
        <v>-1810.3</v>
      </c>
      <c r="P70"/>
      <c r="Q70"/>
      <c r="R70"/>
    </row>
    <row r="71" spans="1:18" ht="18.75" customHeight="1">
      <c r="A71" s="12" t="s">
        <v>73</v>
      </c>
      <c r="B71" s="35">
        <v>-21457</v>
      </c>
      <c r="C71" s="35">
        <v>-5701.8</v>
      </c>
      <c r="D71" s="35">
        <v>-9713.7</v>
      </c>
      <c r="E71" s="19">
        <v>0</v>
      </c>
      <c r="F71" s="19">
        <v>0</v>
      </c>
      <c r="G71" s="35">
        <v>-12568.9</v>
      </c>
      <c r="H71" s="19">
        <v>0</v>
      </c>
      <c r="I71" s="35">
        <v>-8991.3</v>
      </c>
      <c r="J71" s="35">
        <v>-9675</v>
      </c>
      <c r="K71" s="19">
        <v>0</v>
      </c>
      <c r="L71" s="19">
        <v>0</v>
      </c>
      <c r="M71" s="19">
        <v>0</v>
      </c>
      <c r="N71" s="19">
        <v>0</v>
      </c>
      <c r="O71" s="35">
        <f t="shared" si="16"/>
        <v>-68107.7</v>
      </c>
      <c r="P71"/>
      <c r="Q71"/>
      <c r="R71"/>
    </row>
    <row r="72" spans="1:18" ht="18.75" customHeight="1">
      <c r="A72" s="12" t="s">
        <v>74</v>
      </c>
      <c r="B72" s="35">
        <v>-43502.51</v>
      </c>
      <c r="C72" s="35">
        <v>-11900.31</v>
      </c>
      <c r="D72" s="35">
        <v>-19461.09</v>
      </c>
      <c r="E72" s="19">
        <v>0</v>
      </c>
      <c r="F72" s="19">
        <v>0</v>
      </c>
      <c r="G72" s="35">
        <v>-99964.22</v>
      </c>
      <c r="H72" s="19">
        <v>0</v>
      </c>
      <c r="I72" s="35">
        <v>-73965.83</v>
      </c>
      <c r="J72" s="35">
        <v>-60511.49</v>
      </c>
      <c r="K72" s="19">
        <v>0</v>
      </c>
      <c r="L72" s="19">
        <v>0</v>
      </c>
      <c r="M72" s="19">
        <v>0</v>
      </c>
      <c r="N72" s="19">
        <v>0</v>
      </c>
      <c r="O72" s="35">
        <f t="shared" si="16"/>
        <v>-309305.45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-15910.5</v>
      </c>
      <c r="C74" s="58">
        <f t="shared" si="19"/>
        <v>-22138.53</v>
      </c>
      <c r="D74" s="35">
        <f t="shared" si="19"/>
        <v>-23840.64</v>
      </c>
      <c r="E74" s="35">
        <f t="shared" si="19"/>
        <v>-68041.07</v>
      </c>
      <c r="F74" s="35">
        <f t="shared" si="19"/>
        <v>-11434</v>
      </c>
      <c r="G74" s="35">
        <f t="shared" si="19"/>
        <v>-15200.5</v>
      </c>
      <c r="H74" s="35">
        <f t="shared" si="19"/>
        <v>-19068.93</v>
      </c>
      <c r="I74" s="35">
        <f t="shared" si="19"/>
        <v>-9253.5</v>
      </c>
      <c r="J74" s="35">
        <f t="shared" si="19"/>
        <v>-13206</v>
      </c>
      <c r="K74" s="35">
        <f t="shared" si="19"/>
        <v>-4340</v>
      </c>
      <c r="L74" s="35">
        <f t="shared" si="19"/>
        <v>-4340</v>
      </c>
      <c r="M74" s="35">
        <f t="shared" si="19"/>
        <v>-9574.38</v>
      </c>
      <c r="N74" s="58">
        <f t="shared" si="19"/>
        <v>-15035</v>
      </c>
      <c r="O74" s="58">
        <f t="shared" si="16"/>
        <v>-231383.05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-1182.14</v>
      </c>
      <c r="E77" s="35">
        <v>-2755.57</v>
      </c>
      <c r="F77" s="35">
        <v>0</v>
      </c>
      <c r="G77" s="19">
        <v>0</v>
      </c>
      <c r="H77" s="19">
        <v>-421.43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-4359.14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35">
        <v>-5285.5</v>
      </c>
      <c r="F79" s="35">
        <v>-10896.5</v>
      </c>
      <c r="G79" s="35">
        <v>-14663</v>
      </c>
      <c r="H79" s="35">
        <v>-10896.5</v>
      </c>
      <c r="I79" s="35">
        <v>-9253.5</v>
      </c>
      <c r="J79" s="35">
        <v>-13206</v>
      </c>
      <c r="K79" s="35">
        <v>-4340</v>
      </c>
      <c r="L79" s="35">
        <v>-4340</v>
      </c>
      <c r="M79" s="35">
        <v>-8819.5</v>
      </c>
      <c r="N79" s="35">
        <v>-15035</v>
      </c>
      <c r="O79" s="58">
        <f>SUM(B79:N79)</f>
        <v>-155000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35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1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-674</v>
      </c>
      <c r="C85" s="19">
        <v>0</v>
      </c>
      <c r="D85" s="35">
        <v>-674</v>
      </c>
      <c r="E85" s="19">
        <v>0</v>
      </c>
      <c r="F85" s="19">
        <v>0</v>
      </c>
      <c r="G85" s="19">
        <v>0</v>
      </c>
      <c r="H85" s="35">
        <v>-7751</v>
      </c>
      <c r="I85" s="19">
        <v>0</v>
      </c>
      <c r="J85" s="19">
        <v>0</v>
      </c>
      <c r="K85" s="19">
        <v>0</v>
      </c>
      <c r="L85" s="19">
        <v>0</v>
      </c>
      <c r="M85" s="35">
        <v>-754.88</v>
      </c>
      <c r="N85" s="19">
        <v>0</v>
      </c>
      <c r="O85" s="35">
        <f t="shared" si="20"/>
        <v>-9853.88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1601158.64</v>
      </c>
      <c r="C114" s="24">
        <f t="shared" si="23"/>
        <v>2410998.0300000003</v>
      </c>
      <c r="D114" s="24">
        <f t="shared" si="23"/>
        <v>2672975.3999999994</v>
      </c>
      <c r="E114" s="24">
        <f t="shared" si="23"/>
        <v>499499.88000000006</v>
      </c>
      <c r="F114" s="24">
        <f t="shared" si="23"/>
        <v>957707.8300000001</v>
      </c>
      <c r="G114" s="24">
        <f t="shared" si="23"/>
        <v>1394760.7099999997</v>
      </c>
      <c r="H114" s="24">
        <f aca="true" t="shared" si="24" ref="H114:M114">+H115+H116</f>
        <v>1173586.7700000003</v>
      </c>
      <c r="I114" s="24">
        <f t="shared" si="24"/>
        <v>887331.0700000001</v>
      </c>
      <c r="J114" s="24">
        <f t="shared" si="24"/>
        <v>1205859.97</v>
      </c>
      <c r="K114" s="24">
        <f t="shared" si="24"/>
        <v>425749.02999999997</v>
      </c>
      <c r="L114" s="24">
        <f t="shared" si="24"/>
        <v>384642.95</v>
      </c>
      <c r="M114" s="24">
        <f t="shared" si="24"/>
        <v>814392.58</v>
      </c>
      <c r="N114" s="24">
        <f>+N115+N116</f>
        <v>1463510.8299999998</v>
      </c>
      <c r="O114" s="42">
        <f t="shared" si="22"/>
        <v>15892173.689999998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1584425.16</v>
      </c>
      <c r="C115" s="24">
        <f t="shared" si="25"/>
        <v>2387843.7700000005</v>
      </c>
      <c r="D115" s="24">
        <f t="shared" si="25"/>
        <v>2658678.1299999994</v>
      </c>
      <c r="E115" s="24">
        <f t="shared" si="25"/>
        <v>499499.88000000006</v>
      </c>
      <c r="F115" s="24">
        <f t="shared" si="25"/>
        <v>944216.79</v>
      </c>
      <c r="G115" s="24">
        <f t="shared" si="25"/>
        <v>1371652.7699999998</v>
      </c>
      <c r="H115" s="24">
        <f aca="true" t="shared" si="26" ref="H115:M115">+H50+H67+H74+H111</f>
        <v>1173586.7700000003</v>
      </c>
      <c r="I115" s="24">
        <f t="shared" si="26"/>
        <v>876672.54</v>
      </c>
      <c r="J115" s="24">
        <f t="shared" si="26"/>
        <v>1195411.57</v>
      </c>
      <c r="K115" s="24">
        <f t="shared" si="26"/>
        <v>424236.23</v>
      </c>
      <c r="L115" s="24">
        <f t="shared" si="26"/>
        <v>376803.38</v>
      </c>
      <c r="M115" s="24">
        <f t="shared" si="26"/>
        <v>812927.84</v>
      </c>
      <c r="N115" s="24">
        <f>+N50+N67+N74+N111</f>
        <v>1447450.93</v>
      </c>
      <c r="O115" s="42">
        <f t="shared" si="22"/>
        <v>15753405.76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16733.48</v>
      </c>
      <c r="C116" s="24">
        <f t="shared" si="27"/>
        <v>23154.26</v>
      </c>
      <c r="D116" s="24">
        <f t="shared" si="27"/>
        <v>14297.27</v>
      </c>
      <c r="E116" s="24">
        <f t="shared" si="27"/>
        <v>0</v>
      </c>
      <c r="F116" s="24">
        <f t="shared" si="27"/>
        <v>13491.04</v>
      </c>
      <c r="G116" s="24">
        <f t="shared" si="27"/>
        <v>23107.94</v>
      </c>
      <c r="H116" s="24">
        <f aca="true" t="shared" si="28" ref="H116:M116">IF(+H62+H112+H117&lt;0,0,(H62+H112+H117))</f>
        <v>0</v>
      </c>
      <c r="I116" s="24">
        <f t="shared" si="28"/>
        <v>10658.53</v>
      </c>
      <c r="J116" s="24">
        <f t="shared" si="28"/>
        <v>10448.4</v>
      </c>
      <c r="K116" s="24">
        <f t="shared" si="28"/>
        <v>1512.8</v>
      </c>
      <c r="L116" s="24">
        <f t="shared" si="28"/>
        <v>7839.57</v>
      </c>
      <c r="M116" s="24">
        <f t="shared" si="28"/>
        <v>1464.74</v>
      </c>
      <c r="N116" s="24">
        <f>IF(+N62+N112+N117&lt;0,0,(N62+N112+N117))</f>
        <v>16059.9</v>
      </c>
      <c r="O116" s="42">
        <f t="shared" si="22"/>
        <v>138767.93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15892173.71</v>
      </c>
      <c r="P122" s="46"/>
    </row>
    <row r="123" spans="1:15" ht="18.75" customHeight="1">
      <c r="A123" s="26" t="s">
        <v>120</v>
      </c>
      <c r="B123" s="27">
        <v>201185.75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201185.75</v>
      </c>
    </row>
    <row r="124" spans="1:15" ht="18.75" customHeight="1">
      <c r="A124" s="26" t="s">
        <v>121</v>
      </c>
      <c r="B124" s="27">
        <v>1399972.89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1399972.89</v>
      </c>
    </row>
    <row r="125" spans="1:15" ht="18.75" customHeight="1">
      <c r="A125" s="26" t="s">
        <v>122</v>
      </c>
      <c r="B125" s="38">
        <v>0</v>
      </c>
      <c r="C125" s="27">
        <v>2410998.04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2410998.04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2672975.4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2672975.4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1394760.71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1394760.71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521767.51</v>
      </c>
      <c r="O139" s="39">
        <f t="shared" si="29"/>
        <v>521767.51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941743.32</v>
      </c>
      <c r="O140" s="39">
        <f t="shared" si="29"/>
        <v>941743.32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499499.88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499499.88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957707.84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957707.84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1173586.77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1173586.77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887331.07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887331.07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1205859.97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1205859.97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425749.03</v>
      </c>
      <c r="L146" s="38">
        <v>0</v>
      </c>
      <c r="M146" s="38">
        <v>0</v>
      </c>
      <c r="N146" s="38">
        <v>0</v>
      </c>
      <c r="O146" s="39">
        <f>SUM(B146:N146)</f>
        <v>425749.03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384642.95</v>
      </c>
      <c r="M147" s="38">
        <v>0</v>
      </c>
      <c r="N147" s="38">
        <v>0</v>
      </c>
      <c r="O147" s="39">
        <f>SUM(B147:N147)</f>
        <v>384642.95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/>
      <c r="M148" s="75">
        <v>814392.58</v>
      </c>
      <c r="N148" s="75">
        <v>0</v>
      </c>
      <c r="O148" s="40">
        <f>SUM(B148:N148)</f>
        <v>814392.58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2019-02-11T16:54:53Z</dcterms:modified>
  <cp:category/>
  <cp:version/>
  <cp:contentType/>
  <cp:contentStatus/>
</cp:coreProperties>
</file>