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<sst xmlns="http://schemas.openxmlformats.org/spreadsheetml/2006/main" count="77" uniqueCount="74">
  <si>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</si>
  <si>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</si>
  <si>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</si>
  <si>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</si>
  <si>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</si>
  <si>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</si>
  <si>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</si>
  <si>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</si>
  <si>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</si>
  <si>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</si>
  <si>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</si>
  <si>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</si>
  <si>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</si>
  <si>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</si>
  <si>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</si>
  <si>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</si>
  <si>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</si>
  <si>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</si>
  <si>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</si>
  <si>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</si>
  <si>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</si>
  <si>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</si>
  <si>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</si>
  <si>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</si>
  <si>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</si>
  <si>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</si>
  <si>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</si>
  <si>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</si>
  <si>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</si>
  <si>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</si>
  <si>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</si>
  <si>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</si>
  <si>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</si>
  <si>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</si>
  <si>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</si>
  <si>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</si>
  <si>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</si>
  <si>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</si>
  <si>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</si>
  <si>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</si>
  <si>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</si>
  <si>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</si>
  <si>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</si>
  <si>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</si>
  <si>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</si>
  <si>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</si>
  <si>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</si>
  <si>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</si>
  <si>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</si>
  <si>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</si>
  <si>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</si>
  <si>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</si>
  <si>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</si>
  <si>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</si>
  <si>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</si>
  <si>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</si>
  <si>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</si>
  <si>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</si>
  <si>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</si>
  <si>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</si>
  <si>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</si>
  <si>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</si>
  <si>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</si>
  <si>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</si>
  <si>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</si>
  <si>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</si>
  <si>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</si>
  <si>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</si>
  <si>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</si>
  <si>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</si>
  <si>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</si>
  <si>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24/12/19 - VENCIMENTO 03/01/20</t>
  </si>
  <si>
    <t>5.3. Revisão de Remuneração pelo Transporte Coletivo (1)</t>
  </si>
  <si>
    <t>Nota: (1) ARLA 32, novembro/19.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</si>
</sst>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289249</v>
      </c>
      <c r="C7" s="9">
        <f t="shared" si="0"/>
        <v>190422</v>
      </c>
      <c r="D7" s="9">
        <f t="shared" si="0"/>
        <v>206892</v>
      </c>
      <c r="E7" s="9">
        <f t="shared" si="0"/>
        <v>41539</v>
      </c>
      <c r="F7" s="9">
        <f t="shared" si="0"/>
        <v>174526</v>
      </c>
      <c r="G7" s="9">
        <f t="shared" si="0"/>
        <v>265047</v>
      </c>
      <c r="H7" s="9">
        <f t="shared" si="0"/>
        <v>29608</v>
      </c>
      <c r="I7" s="9">
        <f t="shared" si="0"/>
        <v>186250</v>
      </c>
      <c r="J7" s="9">
        <f t="shared" si="0"/>
        <v>179361</v>
      </c>
      <c r="K7" s="9">
        <f t="shared" si="0"/>
        <v>261163</v>
      </c>
      <c r="L7" s="9">
        <f t="shared" si="0"/>
        <v>225830</v>
      </c>
      <c r="M7" s="9">
        <f t="shared" si="0"/>
        <v>75863</v>
      </c>
      <c r="N7" s="9">
        <f t="shared" si="0"/>
        <v>51284</v>
      </c>
      <c r="O7" s="9">
        <f t="shared" si="0"/>
        <v>2177034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22727</v>
      </c>
      <c r="C8" s="11">
        <f t="shared" si="1"/>
        <v>18980</v>
      </c>
      <c r="D8" s="11">
        <f t="shared" si="1"/>
        <v>16201</v>
      </c>
      <c r="E8" s="11">
        <f t="shared" si="1"/>
        <v>3074</v>
      </c>
      <c r="F8" s="11">
        <f t="shared" si="1"/>
        <v>12913</v>
      </c>
      <c r="G8" s="11">
        <f t="shared" si="1"/>
        <v>20689</v>
      </c>
      <c r="H8" s="11">
        <f t="shared" si="1"/>
        <v>2574</v>
      </c>
      <c r="I8" s="11">
        <f t="shared" si="1"/>
        <v>18666</v>
      </c>
      <c r="J8" s="11">
        <f t="shared" si="1"/>
        <v>16760</v>
      </c>
      <c r="K8" s="11">
        <f t="shared" si="1"/>
        <v>16268</v>
      </c>
      <c r="L8" s="11">
        <f t="shared" si="1"/>
        <v>15007</v>
      </c>
      <c r="M8" s="11">
        <f t="shared" si="1"/>
        <v>6073</v>
      </c>
      <c r="N8" s="11">
        <f t="shared" si="1"/>
        <v>5215</v>
      </c>
      <c r="O8" s="11">
        <f t="shared" si="1"/>
        <v>175147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22727</v>
      </c>
      <c r="C9" s="11">
        <v>18980</v>
      </c>
      <c r="D9" s="11">
        <v>16201</v>
      </c>
      <c r="E9" s="11">
        <v>3074</v>
      </c>
      <c r="F9" s="11">
        <v>12913</v>
      </c>
      <c r="G9" s="11">
        <v>20689</v>
      </c>
      <c r="H9" s="11">
        <v>2572</v>
      </c>
      <c r="I9" s="11">
        <v>18665</v>
      </c>
      <c r="J9" s="11">
        <v>16760</v>
      </c>
      <c r="K9" s="11">
        <v>16260</v>
      </c>
      <c r="L9" s="11">
        <v>15007</v>
      </c>
      <c r="M9" s="11">
        <v>6069</v>
      </c>
      <c r="N9" s="11">
        <v>5215</v>
      </c>
      <c r="O9" s="11">
        <f>SUM(B9:N9)</f>
        <v>175132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1</v>
      </c>
      <c r="J10" s="13">
        <v>0</v>
      </c>
      <c r="K10" s="13">
        <v>8</v>
      </c>
      <c r="L10" s="13">
        <v>0</v>
      </c>
      <c r="M10" s="13">
        <v>4</v>
      </c>
      <c r="N10" s="13">
        <v>0</v>
      </c>
      <c r="O10" s="11">
        <f>SUM(B10:N10)</f>
        <v>15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266522</v>
      </c>
      <c r="C11" s="13">
        <v>171442</v>
      </c>
      <c r="D11" s="13">
        <v>190691</v>
      </c>
      <c r="E11" s="13">
        <v>38465</v>
      </c>
      <c r="F11" s="13">
        <v>161613</v>
      </c>
      <c r="G11" s="13">
        <v>244358</v>
      </c>
      <c r="H11" s="13">
        <v>27034</v>
      </c>
      <c r="I11" s="13">
        <v>167584</v>
      </c>
      <c r="J11" s="13">
        <v>162601</v>
      </c>
      <c r="K11" s="13">
        <v>244895</v>
      </c>
      <c r="L11" s="13">
        <v>210823</v>
      </c>
      <c r="M11" s="13">
        <v>69790</v>
      </c>
      <c r="N11" s="13">
        <v>46069</v>
      </c>
      <c r="O11" s="11">
        <f>SUM(B11:N11)</f>
        <v>2001887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1.015333595115668</v>
      </c>
      <c r="C15" s="19">
        <v>1.035088743148958</v>
      </c>
      <c r="D15" s="19">
        <v>0.989944777744777</v>
      </c>
      <c r="E15" s="19">
        <v>0.920321123775156</v>
      </c>
      <c r="F15" s="19">
        <v>1.002160176810139</v>
      </c>
      <c r="G15" s="19">
        <v>1.038200522312626</v>
      </c>
      <c r="H15" s="19">
        <v>1.123171125088372</v>
      </c>
      <c r="I15" s="19">
        <v>0.982907944953535</v>
      </c>
      <c r="J15" s="19">
        <v>1.051473842457998</v>
      </c>
      <c r="K15" s="19">
        <v>1.000324516220171</v>
      </c>
      <c r="L15" s="19">
        <v>0.994703955297531</v>
      </c>
      <c r="M15" s="19">
        <v>1.095741992919426</v>
      </c>
      <c r="N15" s="19">
        <v>0.958565878742011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705073.0499999999</v>
      </c>
      <c r="C17" s="24">
        <f aca="true" t="shared" si="2" ref="C17:O17">C18+C19+C20+C21+C22+C23</f>
        <v>507398.71</v>
      </c>
      <c r="D17" s="24">
        <f t="shared" si="2"/>
        <v>424197.36000000004</v>
      </c>
      <c r="E17" s="24">
        <f t="shared" si="2"/>
        <v>136155.3</v>
      </c>
      <c r="F17" s="24">
        <f t="shared" si="2"/>
        <v>434784.08999999997</v>
      </c>
      <c r="G17" s="24">
        <f t="shared" si="2"/>
        <v>551058.5199999999</v>
      </c>
      <c r="H17" s="24">
        <f t="shared" si="2"/>
        <v>83618.12000000001</v>
      </c>
      <c r="I17" s="24">
        <f t="shared" si="2"/>
        <v>438562.73000000004</v>
      </c>
      <c r="J17" s="24">
        <f t="shared" si="2"/>
        <v>466388.67</v>
      </c>
      <c r="K17" s="24">
        <f t="shared" si="2"/>
        <v>618639.3400000001</v>
      </c>
      <c r="L17" s="24">
        <f t="shared" si="2"/>
        <v>599621.77</v>
      </c>
      <c r="M17" s="24">
        <f t="shared" si="2"/>
        <v>276972.04</v>
      </c>
      <c r="N17" s="24">
        <f t="shared" si="2"/>
        <v>140691.02</v>
      </c>
      <c r="O17" s="24">
        <f t="shared" si="2"/>
        <v>5383160.72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646240.12</v>
      </c>
      <c r="C18" s="22">
        <f t="shared" si="3"/>
        <v>439398.77</v>
      </c>
      <c r="D18" s="22">
        <f t="shared" si="3"/>
        <v>418583.89</v>
      </c>
      <c r="E18" s="22">
        <f t="shared" si="3"/>
        <v>143770.63</v>
      </c>
      <c r="F18" s="22">
        <f t="shared" si="3"/>
        <v>409123.85</v>
      </c>
      <c r="G18" s="22">
        <f t="shared" si="3"/>
        <v>510772.07</v>
      </c>
      <c r="H18" s="22">
        <f t="shared" si="3"/>
        <v>76504.11</v>
      </c>
      <c r="I18" s="22">
        <f t="shared" si="3"/>
        <v>426363.5</v>
      </c>
      <c r="J18" s="22">
        <f t="shared" si="3"/>
        <v>413265.68</v>
      </c>
      <c r="K18" s="22">
        <f t="shared" si="3"/>
        <v>569178.64</v>
      </c>
      <c r="L18" s="22">
        <f t="shared" si="3"/>
        <v>560148.73</v>
      </c>
      <c r="M18" s="22">
        <f t="shared" si="3"/>
        <v>217385.43</v>
      </c>
      <c r="N18" s="22">
        <f t="shared" si="3"/>
        <v>132805.05</v>
      </c>
      <c r="O18" s="27">
        <f aca="true" t="shared" si="4" ref="O18:O23">SUM(B18:N18)</f>
        <v>4963540.47</v>
      </c>
    </row>
    <row r="19" spans="1:23" ht="18.75" customHeight="1">
      <c r="A19" s="26" t="s">
        <v>36</v>
      </c>
      <c r="B19" s="16">
        <f>IF(B15&lt;&gt;0,ROUND((B15-1)*B18,2),0)</f>
        <v>9909.18</v>
      </c>
      <c r="C19" s="22">
        <f aca="true" t="shared" si="5" ref="C19:N19">IF(C15&lt;&gt;0,ROUND((C15-1)*C18,2),0)</f>
        <v>15417.95</v>
      </c>
      <c r="D19" s="22">
        <f t="shared" si="5"/>
        <v>-4208.95</v>
      </c>
      <c r="E19" s="22">
        <f t="shared" si="5"/>
        <v>-11455.48</v>
      </c>
      <c r="F19" s="22">
        <f t="shared" si="5"/>
        <v>883.78</v>
      </c>
      <c r="G19" s="22">
        <f t="shared" si="5"/>
        <v>19511.76</v>
      </c>
      <c r="H19" s="22">
        <f t="shared" si="5"/>
        <v>9423.1</v>
      </c>
      <c r="I19" s="22">
        <f t="shared" si="5"/>
        <v>-7287.43</v>
      </c>
      <c r="J19" s="22">
        <f t="shared" si="5"/>
        <v>21272.37</v>
      </c>
      <c r="K19" s="22">
        <f t="shared" si="5"/>
        <v>184.71</v>
      </c>
      <c r="L19" s="22">
        <f t="shared" si="5"/>
        <v>-2966.57</v>
      </c>
      <c r="M19" s="22">
        <f t="shared" si="5"/>
        <v>20812.91</v>
      </c>
      <c r="N19" s="22">
        <f t="shared" si="5"/>
        <v>-5502.66</v>
      </c>
      <c r="O19" s="27">
        <f t="shared" si="4"/>
        <v>65994.67</v>
      </c>
      <c r="W19" s="63"/>
    </row>
    <row r="20" spans="1:15" ht="18.75" customHeight="1">
      <c r="A20" s="26" t="s">
        <v>37</v>
      </c>
      <c r="B20" s="22">
        <v>31921.84</v>
      </c>
      <c r="C20" s="22">
        <v>25405.09</v>
      </c>
      <c r="D20" s="22">
        <v>11150.83</v>
      </c>
      <c r="E20" s="22">
        <v>4133.9</v>
      </c>
      <c r="F20" s="22">
        <v>13904.35</v>
      </c>
      <c r="G20" s="22">
        <v>20193.07</v>
      </c>
      <c r="H20" s="22">
        <v>4421.1</v>
      </c>
      <c r="I20" s="22">
        <v>15723.34</v>
      </c>
      <c r="J20" s="22">
        <v>16359.68</v>
      </c>
      <c r="K20" s="22">
        <v>30217.55</v>
      </c>
      <c r="L20" s="22">
        <v>24199.87</v>
      </c>
      <c r="M20" s="22">
        <v>12708.19</v>
      </c>
      <c r="N20" s="22">
        <v>5901.35</v>
      </c>
      <c r="O20" s="27">
        <f t="shared" si="4"/>
        <v>216240.15999999997</v>
      </c>
    </row>
    <row r="21" spans="1:15" ht="18.75" customHeight="1">
      <c r="A21" s="26" t="s">
        <v>38</v>
      </c>
      <c r="B21" s="22">
        <v>1323.86</v>
      </c>
      <c r="C21" s="22">
        <v>1323.86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9267.019999999999</v>
      </c>
    </row>
    <row r="22" spans="1:15" ht="18.75" customHeight="1">
      <c r="A22" s="26" t="s">
        <v>39</v>
      </c>
      <c r="B22" s="22">
        <v>-7068.52</v>
      </c>
      <c r="C22" s="22">
        <v>0</v>
      </c>
      <c r="D22" s="22">
        <v>-14256</v>
      </c>
      <c r="E22" s="22">
        <v>-4176</v>
      </c>
      <c r="F22" s="22">
        <v>-5616</v>
      </c>
      <c r="G22" s="22">
        <v>-5760</v>
      </c>
      <c r="H22" s="22">
        <v>-6730.19</v>
      </c>
      <c r="I22" s="22">
        <v>0</v>
      </c>
      <c r="J22" s="22">
        <v>-6912</v>
      </c>
      <c r="K22" s="22">
        <v>-5866.32</v>
      </c>
      <c r="L22" s="22">
        <v>-7375.23</v>
      </c>
      <c r="M22" s="22">
        <v>0</v>
      </c>
      <c r="N22" s="22">
        <v>0</v>
      </c>
      <c r="O22" s="27">
        <f t="shared" si="4"/>
        <v>-63760.26000000001</v>
      </c>
    </row>
    <row r="23" spans="1:26" ht="18.75" customHeight="1">
      <c r="A23" s="26" t="s">
        <v>40</v>
      </c>
      <c r="B23" s="22">
        <v>22746.57</v>
      </c>
      <c r="C23" s="22">
        <v>25853.04</v>
      </c>
      <c r="D23" s="22">
        <v>12927.59</v>
      </c>
      <c r="E23" s="22">
        <v>3882.25</v>
      </c>
      <c r="F23" s="22">
        <v>15164.25</v>
      </c>
      <c r="G23" s="22">
        <v>5017.76</v>
      </c>
      <c r="H23" s="22">
        <v>0</v>
      </c>
      <c r="I23" s="22">
        <v>3763.32</v>
      </c>
      <c r="J23" s="22">
        <v>22402.94</v>
      </c>
      <c r="K23" s="22">
        <v>23600.9</v>
      </c>
      <c r="L23" s="22">
        <v>24291.11</v>
      </c>
      <c r="M23" s="22">
        <v>26065.51</v>
      </c>
      <c r="N23" s="22">
        <v>6163.42</v>
      </c>
      <c r="O23" s="27">
        <f t="shared" si="4"/>
        <v>191878.66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-64521.57000000001</v>
      </c>
      <c r="C25" s="31">
        <f>+C26+C28+C39+C40+C43-C44</f>
        <v>-59207.45</v>
      </c>
      <c r="D25" s="31">
        <f t="shared" si="6"/>
        <v>487408.2099999999</v>
      </c>
      <c r="E25" s="31">
        <f t="shared" si="6"/>
        <v>-10072.900000000001</v>
      </c>
      <c r="F25" s="31">
        <f t="shared" si="6"/>
        <v>-44223.05</v>
      </c>
      <c r="G25" s="31">
        <f t="shared" si="6"/>
        <v>-67317.03</v>
      </c>
      <c r="H25" s="31">
        <f t="shared" si="6"/>
        <v>138582.35</v>
      </c>
      <c r="I25" s="31">
        <f t="shared" si="6"/>
        <v>-71977.69</v>
      </c>
      <c r="J25" s="31">
        <f t="shared" si="6"/>
        <v>-58943.57</v>
      </c>
      <c r="K25" s="31">
        <f t="shared" si="6"/>
        <v>-41447.59</v>
      </c>
      <c r="L25" s="31">
        <f t="shared" si="6"/>
        <v>-39429.28999999999</v>
      </c>
      <c r="M25" s="31">
        <f t="shared" si="6"/>
        <v>-17863.870000000003</v>
      </c>
      <c r="N25" s="31">
        <f t="shared" si="6"/>
        <v>-22424.5</v>
      </c>
      <c r="O25" s="31">
        <f t="shared" si="6"/>
        <v>128562.05000000002</v>
      </c>
    </row>
    <row r="26" spans="1:15" ht="18.75" customHeight="1">
      <c r="A26" s="26" t="s">
        <v>42</v>
      </c>
      <c r="B26" s="32">
        <f>+B27</f>
        <v>-97726.1</v>
      </c>
      <c r="C26" s="32">
        <f>+C27</f>
        <v>-81614</v>
      </c>
      <c r="D26" s="32">
        <f aca="true" t="shared" si="7" ref="D26:O26">+D27</f>
        <v>-69664.3</v>
      </c>
      <c r="E26" s="32">
        <f t="shared" si="7"/>
        <v>-13218.2</v>
      </c>
      <c r="F26" s="32">
        <f t="shared" si="7"/>
        <v>-55525.9</v>
      </c>
      <c r="G26" s="32">
        <f t="shared" si="7"/>
        <v>-88962.7</v>
      </c>
      <c r="H26" s="32">
        <f t="shared" si="7"/>
        <v>-11059.6</v>
      </c>
      <c r="I26" s="32">
        <f t="shared" si="7"/>
        <v>-80259.5</v>
      </c>
      <c r="J26" s="32">
        <f t="shared" si="7"/>
        <v>-72068</v>
      </c>
      <c r="K26" s="32">
        <f t="shared" si="7"/>
        <v>-69918</v>
      </c>
      <c r="L26" s="32">
        <f t="shared" si="7"/>
        <v>-64530.1</v>
      </c>
      <c r="M26" s="32">
        <f t="shared" si="7"/>
        <v>-26096.7</v>
      </c>
      <c r="N26" s="32">
        <f t="shared" si="7"/>
        <v>-22424.5</v>
      </c>
      <c r="O26" s="32">
        <f t="shared" si="7"/>
        <v>-753067.6</v>
      </c>
    </row>
    <row r="27" spans="1:26" ht="18.75" customHeight="1">
      <c r="A27" s="28" t="s">
        <v>43</v>
      </c>
      <c r="B27" s="16">
        <f>ROUND((-B9)*$G$3,2)</f>
        <v>-97726.1</v>
      </c>
      <c r="C27" s="16">
        <f aca="true" t="shared" si="8" ref="C27:N27">ROUND((-C9)*$G$3,2)</f>
        <v>-81614</v>
      </c>
      <c r="D27" s="16">
        <f t="shared" si="8"/>
        <v>-69664.3</v>
      </c>
      <c r="E27" s="16">
        <f t="shared" si="8"/>
        <v>-13218.2</v>
      </c>
      <c r="F27" s="16">
        <f t="shared" si="8"/>
        <v>-55525.9</v>
      </c>
      <c r="G27" s="16">
        <f t="shared" si="8"/>
        <v>-88962.7</v>
      </c>
      <c r="H27" s="16">
        <f t="shared" si="8"/>
        <v>-11059.6</v>
      </c>
      <c r="I27" s="16">
        <f t="shared" si="8"/>
        <v>-80259.5</v>
      </c>
      <c r="J27" s="16">
        <f t="shared" si="8"/>
        <v>-72068</v>
      </c>
      <c r="K27" s="16">
        <f t="shared" si="8"/>
        <v>-69918</v>
      </c>
      <c r="L27" s="16">
        <f t="shared" si="8"/>
        <v>-64530.1</v>
      </c>
      <c r="M27" s="16">
        <f t="shared" si="8"/>
        <v>-26096.7</v>
      </c>
      <c r="N27" s="16">
        <f t="shared" si="8"/>
        <v>-22424.5</v>
      </c>
      <c r="O27" s="33">
        <f aca="true" t="shared" si="9" ref="O27:O44">SUM(B27:N27)</f>
        <v>-753067.6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551661.9099999999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148819.09000000003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700481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-12338.09</v>
      </c>
      <c r="E29" s="34">
        <v>0</v>
      </c>
      <c r="F29" s="34">
        <v>0</v>
      </c>
      <c r="G29" s="34">
        <v>0</v>
      </c>
      <c r="H29" s="34">
        <v>-4180.91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-16519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1249000</v>
      </c>
      <c r="E34" s="34">
        <v>0</v>
      </c>
      <c r="F34" s="34">
        <v>0</v>
      </c>
      <c r="G34" s="34">
        <v>0</v>
      </c>
      <c r="H34" s="34">
        <v>298000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1547000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-685000</v>
      </c>
      <c r="E35" s="34">
        <v>0</v>
      </c>
      <c r="F35" s="34">
        <v>0</v>
      </c>
      <c r="G35" s="34">
        <v>0</v>
      </c>
      <c r="H35" s="34">
        <v>-145000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-830000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72</v>
      </c>
      <c r="B39" s="36">
        <v>33204.53</v>
      </c>
      <c r="C39" s="36">
        <v>22406.55</v>
      </c>
      <c r="D39" s="36">
        <v>5410.6</v>
      </c>
      <c r="E39" s="36">
        <v>3145.3</v>
      </c>
      <c r="F39" s="36">
        <v>11302.85</v>
      </c>
      <c r="G39" s="36">
        <v>21645.67</v>
      </c>
      <c r="H39" s="36">
        <v>822.86</v>
      </c>
      <c r="I39" s="36">
        <v>8281.81</v>
      </c>
      <c r="J39" s="36">
        <v>13124.43</v>
      </c>
      <c r="K39" s="36">
        <v>28470.41</v>
      </c>
      <c r="L39" s="36">
        <v>25100.81</v>
      </c>
      <c r="M39" s="36">
        <v>8232.83</v>
      </c>
      <c r="N39" s="36">
        <v>0</v>
      </c>
      <c r="O39" s="34">
        <f t="shared" si="9"/>
        <v>181148.65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54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55</v>
      </c>
      <c r="B42" s="37">
        <f>+B17+B25</f>
        <v>640551.48</v>
      </c>
      <c r="C42" s="37">
        <f aca="true" t="shared" si="11" ref="C42:N42">+C17+C25</f>
        <v>448191.26</v>
      </c>
      <c r="D42" s="37">
        <f t="shared" si="11"/>
        <v>911605.57</v>
      </c>
      <c r="E42" s="37">
        <f t="shared" si="11"/>
        <v>126082.4</v>
      </c>
      <c r="F42" s="37">
        <f t="shared" si="11"/>
        <v>390561.04</v>
      </c>
      <c r="G42" s="37">
        <f t="shared" si="11"/>
        <v>483741.4899999999</v>
      </c>
      <c r="H42" s="37">
        <f t="shared" si="11"/>
        <v>222200.47000000003</v>
      </c>
      <c r="I42" s="37">
        <f t="shared" si="11"/>
        <v>366585.04000000004</v>
      </c>
      <c r="J42" s="37">
        <f t="shared" si="11"/>
        <v>407445.1</v>
      </c>
      <c r="K42" s="37">
        <f t="shared" si="11"/>
        <v>577191.7500000001</v>
      </c>
      <c r="L42" s="37">
        <f t="shared" si="11"/>
        <v>560192.48</v>
      </c>
      <c r="M42" s="37">
        <f t="shared" si="11"/>
        <v>259108.16999999998</v>
      </c>
      <c r="N42" s="37">
        <f t="shared" si="11"/>
        <v>118266.51999999999</v>
      </c>
      <c r="O42" s="37">
        <f>SUM(B42:N42)</f>
        <v>5511722.77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56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57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58</v>
      </c>
      <c r="B48" s="52">
        <f aca="true" t="shared" si="12" ref="B48:O48">SUM(B49:B59)</f>
        <v>640551.48</v>
      </c>
      <c r="C48" s="52">
        <f t="shared" si="12"/>
        <v>448191.26</v>
      </c>
      <c r="D48" s="52">
        <f t="shared" si="12"/>
        <v>911605.57</v>
      </c>
      <c r="E48" s="52">
        <f t="shared" si="12"/>
        <v>126082.4</v>
      </c>
      <c r="F48" s="52">
        <f t="shared" si="12"/>
        <v>390561.04</v>
      </c>
      <c r="G48" s="52">
        <f t="shared" si="12"/>
        <v>483741.49</v>
      </c>
      <c r="H48" s="52">
        <f t="shared" si="12"/>
        <v>222200.47</v>
      </c>
      <c r="I48" s="52">
        <f t="shared" si="12"/>
        <v>366585.04</v>
      </c>
      <c r="J48" s="52">
        <f t="shared" si="12"/>
        <v>407445.1</v>
      </c>
      <c r="K48" s="52">
        <f t="shared" si="12"/>
        <v>577191.75</v>
      </c>
      <c r="L48" s="52">
        <f t="shared" si="12"/>
        <v>560192.48</v>
      </c>
      <c r="M48" s="52">
        <f t="shared" si="12"/>
        <v>259108.17</v>
      </c>
      <c r="N48" s="52">
        <f t="shared" si="12"/>
        <v>118266.52</v>
      </c>
      <c r="O48" s="37">
        <f t="shared" si="12"/>
        <v>5511722.77</v>
      </c>
      <c r="Q48" s="44"/>
    </row>
    <row r="49" spans="1:18" ht="18.75" customHeight="1">
      <c r="A49" s="26" t="s">
        <v>59</v>
      </c>
      <c r="B49" s="52">
        <v>525500.48</v>
      </c>
      <c r="C49" s="52">
        <v>316631.26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842131.74</v>
      </c>
      <c r="P49"/>
      <c r="Q49"/>
      <c r="R49" s="44"/>
    </row>
    <row r="50" spans="1:16" ht="18.75" customHeight="1">
      <c r="A50" s="26" t="s">
        <v>60</v>
      </c>
      <c r="B50" s="52">
        <v>115051</v>
      </c>
      <c r="C50" s="52">
        <v>131560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246611</v>
      </c>
      <c r="P50"/>
    </row>
    <row r="51" spans="1:17" ht="18.75" customHeight="1">
      <c r="A51" s="26" t="s">
        <v>61</v>
      </c>
      <c r="B51" s="53">
        <v>0</v>
      </c>
      <c r="C51" s="53">
        <v>0</v>
      </c>
      <c r="D51" s="32">
        <v>911605.57</v>
      </c>
      <c r="E51" s="53">
        <v>0</v>
      </c>
      <c r="F51" s="53">
        <v>0</v>
      </c>
      <c r="G51" s="53">
        <v>0</v>
      </c>
      <c r="H51" s="52">
        <v>222200.47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1133806.04</v>
      </c>
      <c r="Q51"/>
    </row>
    <row r="52" spans="1:18" ht="18.75" customHeight="1">
      <c r="A52" s="26" t="s">
        <v>62</v>
      </c>
      <c r="B52" s="53">
        <v>0</v>
      </c>
      <c r="C52" s="53">
        <v>0</v>
      </c>
      <c r="D52" s="53">
        <v>0</v>
      </c>
      <c r="E52" s="32">
        <v>126082.4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126082.4</v>
      </c>
      <c r="R52"/>
    </row>
    <row r="53" spans="1:19" ht="18.75" customHeight="1">
      <c r="A53" s="26" t="s">
        <v>63</v>
      </c>
      <c r="B53" s="53">
        <v>0</v>
      </c>
      <c r="C53" s="53">
        <v>0</v>
      </c>
      <c r="D53" s="53">
        <v>0</v>
      </c>
      <c r="E53" s="53">
        <v>0</v>
      </c>
      <c r="F53" s="32">
        <v>390561.04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390561.04</v>
      </c>
      <c r="S53"/>
    </row>
    <row r="54" spans="1:20" ht="18.75" customHeight="1">
      <c r="A54" s="26" t="s">
        <v>64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483741.49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483741.49</v>
      </c>
      <c r="T54"/>
    </row>
    <row r="55" spans="1:21" ht="18.75" customHeight="1">
      <c r="A55" s="26" t="s">
        <v>65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366585.04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366585.04</v>
      </c>
      <c r="U55"/>
    </row>
    <row r="56" spans="1:22" ht="18.75" customHeight="1">
      <c r="A56" s="26" t="s">
        <v>66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407445.1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407445.1</v>
      </c>
      <c r="V56"/>
    </row>
    <row r="57" spans="1:23" ht="18.75" customHeight="1">
      <c r="A57" s="26" t="s">
        <v>67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577191.75</v>
      </c>
      <c r="L57" s="32">
        <v>560192.48</v>
      </c>
      <c r="M57" s="53">
        <v>0</v>
      </c>
      <c r="N57" s="53">
        <v>0</v>
      </c>
      <c r="O57" s="37">
        <f t="shared" si="13"/>
        <v>1137384.23</v>
      </c>
      <c r="P57"/>
      <c r="W57"/>
    </row>
    <row r="58" spans="1:25" ht="18.75" customHeight="1">
      <c r="A58" s="26" t="s">
        <v>68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259108.17</v>
      </c>
      <c r="N58" s="53">
        <v>0</v>
      </c>
      <c r="O58" s="37">
        <f t="shared" si="13"/>
        <v>259108.17</v>
      </c>
      <c r="R58"/>
      <c r="Y58"/>
    </row>
    <row r="59" spans="1:26" ht="18.75" customHeight="1">
      <c r="A59" s="39" t="s">
        <v>69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118266.52</v>
      </c>
      <c r="O59" s="56">
        <f t="shared" si="13"/>
        <v>118266.52</v>
      </c>
      <c r="P59"/>
      <c r="S59"/>
      <c r="Z59"/>
    </row>
    <row r="60" spans="1:12" ht="21" customHeight="1">
      <c r="A60" s="57" t="s">
        <v>73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2020-01-02T22:02:00Z</dcterms:modified>
  <cp:category/>
  <cp:version/>
  <cp:contentType/>
  <cp:contentStatus/>
</cp:coreProperties>
</file>