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<sst xmlns="http://schemas.openxmlformats.org/spreadsheetml/2006/main" count="77" uniqueCount="74">
  <si>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</si>
  <si>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</si>
  <si>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</si>
  <si>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</si>
  <si>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</si>
  <si>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</si>
  <si>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</si>
  <si>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</si>
  <si>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</si>
  <si>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</si>
  <si>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</si>
  <si>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</si>
  <si>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</si>
  <si>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</si>
  <si>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</si>
  <si>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</si>
  <si>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</si>
  <si>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</si>
  <si>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</si>
  <si>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</si>
  <si>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</si>
  <si>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</si>
  <si>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</si>
  <si>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</si>
  <si>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</si>
  <si>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</si>
  <si>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</si>
  <si>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</si>
  <si>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</si>
  <si>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</si>
  <si>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</si>
  <si>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</si>
  <si>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</si>
  <si>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</si>
  <si>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</si>
  <si>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</si>
  <si>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</si>
  <si>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</si>
  <si>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</si>
  <si>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</si>
  <si>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</si>
  <si>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</si>
  <si>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</si>
  <si>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</si>
  <si>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</si>
  <si>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</si>
  <si>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</si>
  <si>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</si>
  <si>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</si>
  <si>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</si>
  <si>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</si>
  <si>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</si>
  <si>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</si>
  <si>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</si>
  <si>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</si>
  <si>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</si>
  <si>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</si>
  <si>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</si>
  <si>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</si>
  <si>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</si>
  <si>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</si>
  <si>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</si>
  <si>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</si>
  <si>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</si>
  <si>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</si>
  <si>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</si>
  <si>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</si>
  <si>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</si>
  <si>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</si>
  <si>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</si>
  <si>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</si>
  <si>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</si>
  <si>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</si>
  <si>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10/12/19 - VENCIMENTO 17/12/19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</si>
</sst>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452385</v>
      </c>
      <c r="C7" s="9">
        <f t="shared" si="0"/>
        <v>322818</v>
      </c>
      <c r="D7" s="9">
        <f t="shared" si="0"/>
        <v>324126</v>
      </c>
      <c r="E7" s="9">
        <f t="shared" si="0"/>
        <v>55873</v>
      </c>
      <c r="F7" s="9">
        <f t="shared" si="0"/>
        <v>290649</v>
      </c>
      <c r="G7" s="9">
        <f t="shared" si="0"/>
        <v>475438</v>
      </c>
      <c r="H7" s="9">
        <f t="shared" si="0"/>
        <v>59273</v>
      </c>
      <c r="I7" s="9">
        <f t="shared" si="0"/>
        <v>337875</v>
      </c>
      <c r="J7" s="9">
        <f t="shared" si="0"/>
        <v>271623</v>
      </c>
      <c r="K7" s="9">
        <f t="shared" si="0"/>
        <v>410487</v>
      </c>
      <c r="L7" s="9">
        <f t="shared" si="0"/>
        <v>332854</v>
      </c>
      <c r="M7" s="9">
        <f t="shared" si="0"/>
        <v>142387</v>
      </c>
      <c r="N7" s="9">
        <f t="shared" si="0"/>
        <v>91330</v>
      </c>
      <c r="O7" s="9">
        <f t="shared" si="0"/>
        <v>3567118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18679</v>
      </c>
      <c r="C8" s="11">
        <f t="shared" si="1"/>
        <v>18240</v>
      </c>
      <c r="D8" s="11">
        <f t="shared" si="1"/>
        <v>12654</v>
      </c>
      <c r="E8" s="11">
        <f t="shared" si="1"/>
        <v>2427</v>
      </c>
      <c r="F8" s="11">
        <f t="shared" si="1"/>
        <v>11095</v>
      </c>
      <c r="G8" s="11">
        <f t="shared" si="1"/>
        <v>20403</v>
      </c>
      <c r="H8" s="11">
        <f t="shared" si="1"/>
        <v>2790</v>
      </c>
      <c r="I8" s="11">
        <f t="shared" si="1"/>
        <v>18935</v>
      </c>
      <c r="J8" s="11">
        <f t="shared" si="1"/>
        <v>14517</v>
      </c>
      <c r="K8" s="11">
        <f t="shared" si="1"/>
        <v>12803</v>
      </c>
      <c r="L8" s="11">
        <f t="shared" si="1"/>
        <v>12257</v>
      </c>
      <c r="M8" s="11">
        <f t="shared" si="1"/>
        <v>7457</v>
      </c>
      <c r="N8" s="11">
        <f t="shared" si="1"/>
        <v>5730</v>
      </c>
      <c r="O8" s="11">
        <f t="shared" si="1"/>
        <v>157987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18679</v>
      </c>
      <c r="C9" s="11">
        <v>18240</v>
      </c>
      <c r="D9" s="11">
        <v>12654</v>
      </c>
      <c r="E9" s="11">
        <v>2427</v>
      </c>
      <c r="F9" s="11">
        <v>11095</v>
      </c>
      <c r="G9" s="11">
        <v>20403</v>
      </c>
      <c r="H9" s="11">
        <v>2783</v>
      </c>
      <c r="I9" s="11">
        <v>18935</v>
      </c>
      <c r="J9" s="11">
        <v>14517</v>
      </c>
      <c r="K9" s="11">
        <v>12795</v>
      </c>
      <c r="L9" s="11">
        <v>12257</v>
      </c>
      <c r="M9" s="11">
        <v>7445</v>
      </c>
      <c r="N9" s="11">
        <v>5730</v>
      </c>
      <c r="O9" s="11">
        <f>SUM(B9:N9)</f>
        <v>157960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0</v>
      </c>
      <c r="J10" s="13">
        <v>0</v>
      </c>
      <c r="K10" s="13">
        <v>8</v>
      </c>
      <c r="L10" s="13">
        <v>0</v>
      </c>
      <c r="M10" s="13">
        <v>12</v>
      </c>
      <c r="N10" s="13">
        <v>0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433706</v>
      </c>
      <c r="C11" s="13">
        <v>304578</v>
      </c>
      <c r="D11" s="13">
        <v>311472</v>
      </c>
      <c r="E11" s="13">
        <v>53446</v>
      </c>
      <c r="F11" s="13">
        <v>279554</v>
      </c>
      <c r="G11" s="13">
        <v>455035</v>
      </c>
      <c r="H11" s="13">
        <v>56483</v>
      </c>
      <c r="I11" s="13">
        <v>318940</v>
      </c>
      <c r="J11" s="13">
        <v>257106</v>
      </c>
      <c r="K11" s="13">
        <v>397684</v>
      </c>
      <c r="L11" s="13">
        <v>320597</v>
      </c>
      <c r="M11" s="13">
        <v>134930</v>
      </c>
      <c r="N11" s="13">
        <v>85600</v>
      </c>
      <c r="O11" s="11">
        <f>SUM(B11:N11)</f>
        <v>3409131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1073536</v>
      </c>
      <c r="C17" s="24">
        <f aca="true" t="shared" si="2" ref="C17:O17">C18+C19+C20+C21+C22+C23</f>
        <v>817778.7799999999</v>
      </c>
      <c r="D17" s="24">
        <f t="shared" si="2"/>
        <v>659000.2099999998</v>
      </c>
      <c r="E17" s="24">
        <f t="shared" si="2"/>
        <v>181232.74000000002</v>
      </c>
      <c r="F17" s="24">
        <f t="shared" si="2"/>
        <v>707587.66</v>
      </c>
      <c r="G17" s="24">
        <f t="shared" si="2"/>
        <v>971991.2099999998</v>
      </c>
      <c r="H17" s="24">
        <f t="shared" si="2"/>
        <v>169710.75</v>
      </c>
      <c r="I17" s="24">
        <f t="shared" si="2"/>
        <v>779730.0299999999</v>
      </c>
      <c r="J17" s="24">
        <f t="shared" si="2"/>
        <v>689911.9</v>
      </c>
      <c r="K17" s="24">
        <f t="shared" si="2"/>
        <v>944181.68</v>
      </c>
      <c r="L17" s="24">
        <f t="shared" si="2"/>
        <v>860360.1100000001</v>
      </c>
      <c r="M17" s="24">
        <f t="shared" si="2"/>
        <v>485847.34</v>
      </c>
      <c r="N17" s="24">
        <f t="shared" si="2"/>
        <v>240097.29</v>
      </c>
      <c r="O17" s="24">
        <f t="shared" si="2"/>
        <v>8580965.7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1010718.57</v>
      </c>
      <c r="C18" s="22">
        <f t="shared" si="3"/>
        <v>744902.54</v>
      </c>
      <c r="D18" s="22">
        <f t="shared" si="3"/>
        <v>655771.72</v>
      </c>
      <c r="E18" s="22">
        <f t="shared" si="3"/>
        <v>193382.04</v>
      </c>
      <c r="F18" s="22">
        <f t="shared" si="3"/>
        <v>681339.39</v>
      </c>
      <c r="G18" s="22">
        <f t="shared" si="3"/>
        <v>916216.57</v>
      </c>
      <c r="H18" s="22">
        <f t="shared" si="3"/>
        <v>153155.5</v>
      </c>
      <c r="I18" s="22">
        <f t="shared" si="3"/>
        <v>773463.45</v>
      </c>
      <c r="J18" s="22">
        <f t="shared" si="3"/>
        <v>625846.55</v>
      </c>
      <c r="K18" s="22">
        <f t="shared" si="3"/>
        <v>894615.37</v>
      </c>
      <c r="L18" s="22">
        <f t="shared" si="3"/>
        <v>825611.06</v>
      </c>
      <c r="M18" s="22">
        <f t="shared" si="3"/>
        <v>408009.95</v>
      </c>
      <c r="N18" s="22">
        <f t="shared" si="3"/>
        <v>236508.17</v>
      </c>
      <c r="O18" s="27">
        <f aca="true" t="shared" si="4" ref="O18:O23">SUM(B18:N18)</f>
        <v>8119540.88</v>
      </c>
    </row>
    <row r="19" spans="1:23" ht="18.75" customHeight="1">
      <c r="A19" s="26" t="s">
        <v>36</v>
      </c>
      <c r="B19" s="16">
        <f>IF(B15&lt;&gt;0,ROUND((B15-1)*B18,2),0)</f>
        <v>15497.95</v>
      </c>
      <c r="C19" s="22">
        <f aca="true" t="shared" si="5" ref="C19:N19">IF(C15&lt;&gt;0,ROUND((C15-1)*C18,2),0)</f>
        <v>26137.69</v>
      </c>
      <c r="D19" s="22">
        <f t="shared" si="5"/>
        <v>-6593.93</v>
      </c>
      <c r="E19" s="22">
        <f t="shared" si="5"/>
        <v>-15408.46</v>
      </c>
      <c r="F19" s="22">
        <f t="shared" si="5"/>
        <v>1471.81</v>
      </c>
      <c r="G19" s="22">
        <f t="shared" si="5"/>
        <v>34999.95</v>
      </c>
      <c r="H19" s="22">
        <f t="shared" si="5"/>
        <v>18864.34</v>
      </c>
      <c r="I19" s="22">
        <f t="shared" si="5"/>
        <v>-13220.08</v>
      </c>
      <c r="J19" s="22">
        <f t="shared" si="5"/>
        <v>32214.73</v>
      </c>
      <c r="K19" s="22">
        <f t="shared" si="5"/>
        <v>290.32</v>
      </c>
      <c r="L19" s="22">
        <f t="shared" si="5"/>
        <v>-4372.47</v>
      </c>
      <c r="M19" s="22">
        <f t="shared" si="5"/>
        <v>39063.69</v>
      </c>
      <c r="N19" s="22">
        <f t="shared" si="5"/>
        <v>-9799.51</v>
      </c>
      <c r="O19" s="27">
        <f t="shared" si="4"/>
        <v>119146.03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3301.26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20973.02</v>
      </c>
      <c r="M23" s="22">
        <v>26065.51</v>
      </c>
      <c r="N23" s="22">
        <v>6163.42</v>
      </c>
      <c r="O23" s="27">
        <f t="shared" si="4"/>
        <v>180531.87000000002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-80319.7</v>
      </c>
      <c r="C25" s="31">
        <f>+C26+C28+C39+C40+C43-C44</f>
        <v>-78432</v>
      </c>
      <c r="D25" s="31">
        <f t="shared" si="6"/>
        <v>-125794.38000000005</v>
      </c>
      <c r="E25" s="31">
        <f t="shared" si="6"/>
        <v>-10436.1</v>
      </c>
      <c r="F25" s="31">
        <f t="shared" si="6"/>
        <v>-47708.5</v>
      </c>
      <c r="G25" s="31">
        <f t="shared" si="6"/>
        <v>-87732.9</v>
      </c>
      <c r="H25" s="31">
        <f t="shared" si="6"/>
        <v>-108452.44</v>
      </c>
      <c r="I25" s="31">
        <f t="shared" si="6"/>
        <v>-81420.5</v>
      </c>
      <c r="J25" s="31">
        <f t="shared" si="6"/>
        <v>-62423.1</v>
      </c>
      <c r="K25" s="31">
        <f t="shared" si="6"/>
        <v>-55018.5</v>
      </c>
      <c r="L25" s="31">
        <f t="shared" si="6"/>
        <v>-52705.1</v>
      </c>
      <c r="M25" s="31">
        <f t="shared" si="6"/>
        <v>-32013.5</v>
      </c>
      <c r="N25" s="31">
        <f t="shared" si="6"/>
        <v>-24639</v>
      </c>
      <c r="O25" s="31">
        <f t="shared" si="6"/>
        <v>-847095.72</v>
      </c>
    </row>
    <row r="26" spans="1:15" ht="18.75" customHeight="1">
      <c r="A26" s="26" t="s">
        <v>42</v>
      </c>
      <c r="B26" s="32">
        <f>+B27</f>
        <v>-80319.7</v>
      </c>
      <c r="C26" s="32">
        <f>+C27</f>
        <v>-78432</v>
      </c>
      <c r="D26" s="32">
        <f aca="true" t="shared" si="7" ref="D26:O26">+D27</f>
        <v>-54412.2</v>
      </c>
      <c r="E26" s="32">
        <f t="shared" si="7"/>
        <v>-10436.1</v>
      </c>
      <c r="F26" s="32">
        <f t="shared" si="7"/>
        <v>-47708.5</v>
      </c>
      <c r="G26" s="32">
        <f t="shared" si="7"/>
        <v>-87732.9</v>
      </c>
      <c r="H26" s="32">
        <f t="shared" si="7"/>
        <v>-11966.9</v>
      </c>
      <c r="I26" s="32">
        <f t="shared" si="7"/>
        <v>-81420.5</v>
      </c>
      <c r="J26" s="32">
        <f t="shared" si="7"/>
        <v>-62423.1</v>
      </c>
      <c r="K26" s="32">
        <f t="shared" si="7"/>
        <v>-55018.5</v>
      </c>
      <c r="L26" s="32">
        <f t="shared" si="7"/>
        <v>-52705.1</v>
      </c>
      <c r="M26" s="32">
        <f t="shared" si="7"/>
        <v>-32013.5</v>
      </c>
      <c r="N26" s="32">
        <f t="shared" si="7"/>
        <v>-24639</v>
      </c>
      <c r="O26" s="32">
        <f t="shared" si="7"/>
        <v>-679228</v>
      </c>
    </row>
    <row r="27" spans="1:26" ht="18.75" customHeight="1">
      <c r="A27" s="28" t="s">
        <v>43</v>
      </c>
      <c r="B27" s="16">
        <f>ROUND((-B9)*$G$3,2)</f>
        <v>-80319.7</v>
      </c>
      <c r="C27" s="16">
        <f aca="true" t="shared" si="8" ref="C27:N27">ROUND((-C9)*$G$3,2)</f>
        <v>-78432</v>
      </c>
      <c r="D27" s="16">
        <f t="shared" si="8"/>
        <v>-54412.2</v>
      </c>
      <c r="E27" s="16">
        <f t="shared" si="8"/>
        <v>-10436.1</v>
      </c>
      <c r="F27" s="16">
        <f t="shared" si="8"/>
        <v>-47708.5</v>
      </c>
      <c r="G27" s="16">
        <f t="shared" si="8"/>
        <v>-87732.9</v>
      </c>
      <c r="H27" s="16">
        <f t="shared" si="8"/>
        <v>-11966.9</v>
      </c>
      <c r="I27" s="16">
        <f t="shared" si="8"/>
        <v>-81420.5</v>
      </c>
      <c r="J27" s="16">
        <f t="shared" si="8"/>
        <v>-62423.1</v>
      </c>
      <c r="K27" s="16">
        <f t="shared" si="8"/>
        <v>-55018.5</v>
      </c>
      <c r="L27" s="16">
        <f t="shared" si="8"/>
        <v>-52705.1</v>
      </c>
      <c r="M27" s="16">
        <f t="shared" si="8"/>
        <v>-32013.5</v>
      </c>
      <c r="N27" s="16">
        <f t="shared" si="8"/>
        <v>-24639</v>
      </c>
      <c r="O27" s="33">
        <f aca="true" t="shared" si="9" ref="O27:O44">SUM(B27:N27)</f>
        <v>-679228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-71382.18000000005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-96485.54000000001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-167867.71999999997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-19382.18</v>
      </c>
      <c r="E29" s="34">
        <v>0</v>
      </c>
      <c r="F29" s="34">
        <v>0</v>
      </c>
      <c r="G29" s="34">
        <v>0</v>
      </c>
      <c r="H29" s="34">
        <v>-8485.54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-27867.72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717000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 s="44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993216.3</v>
      </c>
      <c r="C42" s="37">
        <f aca="true" t="shared" si="11" ref="C42:N42">+C17+C25</f>
        <v>739346.7799999999</v>
      </c>
      <c r="D42" s="37">
        <f t="shared" si="11"/>
        <v>533205.8299999998</v>
      </c>
      <c r="E42" s="37">
        <f t="shared" si="11"/>
        <v>170796.64</v>
      </c>
      <c r="F42" s="37">
        <f t="shared" si="11"/>
        <v>659879.16</v>
      </c>
      <c r="G42" s="37">
        <f t="shared" si="11"/>
        <v>884258.3099999998</v>
      </c>
      <c r="H42" s="37">
        <f t="shared" si="11"/>
        <v>61258.31</v>
      </c>
      <c r="I42" s="37">
        <f t="shared" si="11"/>
        <v>698309.5299999999</v>
      </c>
      <c r="J42" s="37">
        <f t="shared" si="11"/>
        <v>627488.8</v>
      </c>
      <c r="K42" s="37">
        <f t="shared" si="11"/>
        <v>889163.18</v>
      </c>
      <c r="L42" s="37">
        <f t="shared" si="11"/>
        <v>807655.0100000001</v>
      </c>
      <c r="M42" s="37">
        <f t="shared" si="11"/>
        <v>453833.84</v>
      </c>
      <c r="N42" s="37">
        <f t="shared" si="11"/>
        <v>215458.29</v>
      </c>
      <c r="O42" s="37">
        <f>SUM(B42:N42)</f>
        <v>7733869.9799999995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993216.3</v>
      </c>
      <c r="C48" s="52">
        <f t="shared" si="12"/>
        <v>739346.78</v>
      </c>
      <c r="D48" s="52">
        <f t="shared" si="12"/>
        <v>533205.83</v>
      </c>
      <c r="E48" s="52">
        <f t="shared" si="12"/>
        <v>170796.64</v>
      </c>
      <c r="F48" s="52">
        <f t="shared" si="12"/>
        <v>659879.16</v>
      </c>
      <c r="G48" s="52">
        <f t="shared" si="12"/>
        <v>884258.31</v>
      </c>
      <c r="H48" s="52">
        <f t="shared" si="12"/>
        <v>61258.31</v>
      </c>
      <c r="I48" s="52">
        <f t="shared" si="12"/>
        <v>698309.53</v>
      </c>
      <c r="J48" s="52">
        <f t="shared" si="12"/>
        <v>627488.8</v>
      </c>
      <c r="K48" s="52">
        <f t="shared" si="12"/>
        <v>889163.18</v>
      </c>
      <c r="L48" s="52">
        <f t="shared" si="12"/>
        <v>807655.01</v>
      </c>
      <c r="M48" s="52">
        <f t="shared" si="12"/>
        <v>453833.83</v>
      </c>
      <c r="N48" s="52">
        <f t="shared" si="12"/>
        <v>215458.29</v>
      </c>
      <c r="O48" s="37">
        <f t="shared" si="12"/>
        <v>7733869.97</v>
      </c>
      <c r="Q48"/>
    </row>
    <row r="49" spans="1:18" ht="18.75" customHeight="1">
      <c r="A49" s="26" t="s">
        <v>61</v>
      </c>
      <c r="B49" s="52">
        <v>811211</v>
      </c>
      <c r="C49" s="52">
        <v>548863.42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1360074.42</v>
      </c>
      <c r="P49"/>
      <c r="Q49"/>
      <c r="R49" s="44"/>
    </row>
    <row r="50" spans="1:16" ht="18.75" customHeight="1">
      <c r="A50" s="26" t="s">
        <v>62</v>
      </c>
      <c r="B50" s="52">
        <v>182005.3</v>
      </c>
      <c r="C50" s="52">
        <v>190483.36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372488.66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533205.83</v>
      </c>
      <c r="E51" s="53">
        <v>0</v>
      </c>
      <c r="F51" s="53">
        <v>0</v>
      </c>
      <c r="G51" s="53">
        <v>0</v>
      </c>
      <c r="H51" s="52">
        <v>61258.31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594464.1399999999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170796.64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170796.64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659879.16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659879.16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884258.31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884258.31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698309.53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698309.53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627488.8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627488.8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889163.18</v>
      </c>
      <c r="L57" s="32">
        <v>807655.01</v>
      </c>
      <c r="M57" s="53">
        <v>0</v>
      </c>
      <c r="N57" s="53">
        <v>0</v>
      </c>
      <c r="O57" s="37">
        <f t="shared" si="13"/>
        <v>1696818.19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453833.83</v>
      </c>
      <c r="N58" s="53">
        <v>0</v>
      </c>
      <c r="O58" s="37">
        <f t="shared" si="13"/>
        <v>453833.83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215458.29</v>
      </c>
      <c r="O59" s="56">
        <f t="shared" si="13"/>
        <v>215458.29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2019-12-16T16:55:21Z</dcterms:modified>
  <cp:category/>
  <cp:version/>
  <cp:contentType/>
  <cp:contentStatus/>
</cp:coreProperties>
</file>