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<sst xmlns="http://schemas.openxmlformats.org/spreadsheetml/2006/main" count="77" uniqueCount="74">
  <si>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</si>
  <si>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</si>
  <si>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</si>
  <si>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</si>
  <si>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</si>
  <si>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</si>
  <si>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</si>
  <si>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</si>
  <si>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</si>
  <si>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</si>
  <si>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</si>
  <si>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</si>
  <si>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</si>
  <si>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</si>
  <si>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</si>
  <si>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</si>
  <si>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</si>
  <si>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</si>
  <si>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</si>
  <si>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</si>
  <si>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</si>
  <si>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</si>
  <si>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</si>
  <si>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</si>
  <si>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</si>
  <si>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</si>
  <si>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</si>
  <si>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</si>
  <si>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</si>
  <si>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</si>
  <si>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</si>
  <si>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</si>
  <si>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</si>
  <si>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</si>
  <si>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</si>
  <si>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</si>
  <si>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</si>
  <si>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</si>
  <si>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</si>
  <si>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</si>
  <si>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</si>
  <si>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</si>
  <si>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</si>
  <si>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</si>
  <si>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</si>
  <si>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</si>
  <si>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</si>
  <si>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</si>
  <si>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</si>
  <si>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</si>
  <si>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</si>
  <si>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</si>
  <si>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</si>
  <si>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</si>
  <si>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</si>
  <si>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</si>
  <si>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</si>
  <si>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</si>
  <si>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</si>
  <si>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</si>
  <si>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</si>
  <si>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</si>
  <si>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</si>
  <si>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</si>
  <si>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</si>
  <si>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</si>
  <si>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</si>
  <si>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</si>
  <si>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</si>
  <si>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</si>
  <si>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</si>
  <si>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</si>
  <si>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</si>
  <si>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09/12/19 - VENCIMENTO 16/12/19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</si>
</sst>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4.3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447131</v>
      </c>
      <c r="C7" s="9">
        <f t="shared" si="0"/>
        <v>332576</v>
      </c>
      <c r="D7" s="9">
        <f t="shared" si="0"/>
        <v>326369</v>
      </c>
      <c r="E7" s="9">
        <f t="shared" si="0"/>
        <v>63241</v>
      </c>
      <c r="F7" s="9">
        <f t="shared" si="0"/>
        <v>291094</v>
      </c>
      <c r="G7" s="9">
        <f t="shared" si="0"/>
        <v>477173</v>
      </c>
      <c r="H7" s="9">
        <f t="shared" si="0"/>
        <v>57443</v>
      </c>
      <c r="I7" s="9">
        <f t="shared" si="0"/>
        <v>325989</v>
      </c>
      <c r="J7" s="9">
        <f t="shared" si="0"/>
        <v>278290</v>
      </c>
      <c r="K7" s="9">
        <f t="shared" si="0"/>
        <v>421102</v>
      </c>
      <c r="L7" s="9">
        <f t="shared" si="0"/>
        <v>335947</v>
      </c>
      <c r="M7" s="9">
        <f t="shared" si="0"/>
        <v>143070</v>
      </c>
      <c r="N7" s="9">
        <f t="shared" si="0"/>
        <v>93001</v>
      </c>
      <c r="O7" s="9">
        <f t="shared" si="0"/>
        <v>3592426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20879</v>
      </c>
      <c r="C8" s="11">
        <f t="shared" si="1"/>
        <v>20766</v>
      </c>
      <c r="D8" s="11">
        <f t="shared" si="1"/>
        <v>14518</v>
      </c>
      <c r="E8" s="11">
        <f t="shared" si="1"/>
        <v>2805</v>
      </c>
      <c r="F8" s="11">
        <f t="shared" si="1"/>
        <v>12114</v>
      </c>
      <c r="G8" s="11">
        <f t="shared" si="1"/>
        <v>22500</v>
      </c>
      <c r="H8" s="11">
        <f t="shared" si="1"/>
        <v>3085</v>
      </c>
      <c r="I8" s="11">
        <f t="shared" si="1"/>
        <v>19449</v>
      </c>
      <c r="J8" s="11">
        <f t="shared" si="1"/>
        <v>16005</v>
      </c>
      <c r="K8" s="11">
        <f t="shared" si="1"/>
        <v>14755</v>
      </c>
      <c r="L8" s="11">
        <f t="shared" si="1"/>
        <v>14034</v>
      </c>
      <c r="M8" s="11">
        <f t="shared" si="1"/>
        <v>8037</v>
      </c>
      <c r="N8" s="11">
        <f t="shared" si="1"/>
        <v>6204</v>
      </c>
      <c r="O8" s="11">
        <f t="shared" si="1"/>
        <v>175151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20879</v>
      </c>
      <c r="C9" s="11">
        <v>20766</v>
      </c>
      <c r="D9" s="11">
        <v>14518</v>
      </c>
      <c r="E9" s="11">
        <v>2805</v>
      </c>
      <c r="F9" s="11">
        <v>12114</v>
      </c>
      <c r="G9" s="11">
        <v>22500</v>
      </c>
      <c r="H9" s="11">
        <v>3079</v>
      </c>
      <c r="I9" s="11">
        <v>19449</v>
      </c>
      <c r="J9" s="11">
        <v>16005</v>
      </c>
      <c r="K9" s="11">
        <v>14749</v>
      </c>
      <c r="L9" s="11">
        <v>14034</v>
      </c>
      <c r="M9" s="11">
        <v>8021</v>
      </c>
      <c r="N9" s="11">
        <v>6204</v>
      </c>
      <c r="O9" s="11">
        <f>SUM(B9:N9)</f>
        <v>175123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6</v>
      </c>
      <c r="I10" s="13">
        <v>0</v>
      </c>
      <c r="J10" s="13">
        <v>0</v>
      </c>
      <c r="K10" s="13">
        <v>6</v>
      </c>
      <c r="L10" s="13">
        <v>0</v>
      </c>
      <c r="M10" s="13">
        <v>16</v>
      </c>
      <c r="N10" s="13">
        <v>0</v>
      </c>
      <c r="O10" s="11">
        <f>SUM(B10:N10)</f>
        <v>28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426252</v>
      </c>
      <c r="C11" s="13">
        <v>311810</v>
      </c>
      <c r="D11" s="13">
        <v>311851</v>
      </c>
      <c r="E11" s="13">
        <v>60436</v>
      </c>
      <c r="F11" s="13">
        <v>278980</v>
      </c>
      <c r="G11" s="13">
        <v>454673</v>
      </c>
      <c r="H11" s="13">
        <v>54358</v>
      </c>
      <c r="I11" s="13">
        <v>306540</v>
      </c>
      <c r="J11" s="13">
        <v>262285</v>
      </c>
      <c r="K11" s="13">
        <v>406347</v>
      </c>
      <c r="L11" s="13">
        <v>321913</v>
      </c>
      <c r="M11" s="13">
        <v>135033</v>
      </c>
      <c r="N11" s="13">
        <v>86797</v>
      </c>
      <c r="O11" s="11">
        <f>SUM(B11:N11)</f>
        <v>3417275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1.015333595115668</v>
      </c>
      <c r="C15" s="19">
        <v>1.035088743148958</v>
      </c>
      <c r="D15" s="19">
        <v>0.989944777744777</v>
      </c>
      <c r="E15" s="19">
        <v>0.920321123775156</v>
      </c>
      <c r="F15" s="19">
        <v>1.002160176810139</v>
      </c>
      <c r="G15" s="19">
        <v>1.038200522312626</v>
      </c>
      <c r="H15" s="19">
        <v>1.123171125088372</v>
      </c>
      <c r="I15" s="19">
        <v>0.982907944953535</v>
      </c>
      <c r="J15" s="19">
        <v>1.051473842457998</v>
      </c>
      <c r="K15" s="19">
        <v>1.000324516220171</v>
      </c>
      <c r="L15" s="19">
        <v>0.994703955297531</v>
      </c>
      <c r="M15" s="19">
        <v>1.095741992919426</v>
      </c>
      <c r="N15" s="19">
        <v>0.958565878742011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1061617.5199999998</v>
      </c>
      <c r="C17" s="24">
        <f aca="true" t="shared" si="2" ref="C17:O17">C18+C19+C20+C21+C22+C23</f>
        <v>841085.44</v>
      </c>
      <c r="D17" s="24">
        <f t="shared" si="2"/>
        <v>663492.6199999999</v>
      </c>
      <c r="E17" s="24">
        <f t="shared" si="2"/>
        <v>204702.19999999998</v>
      </c>
      <c r="F17" s="24">
        <f t="shared" si="2"/>
        <v>708633.08</v>
      </c>
      <c r="G17" s="24">
        <f t="shared" si="2"/>
        <v>975462.46</v>
      </c>
      <c r="H17" s="24">
        <f t="shared" si="2"/>
        <v>164399.80000000002</v>
      </c>
      <c r="I17" s="24">
        <f t="shared" si="2"/>
        <v>752985.6699999999</v>
      </c>
      <c r="J17" s="24">
        <f t="shared" si="2"/>
        <v>706064.0499999999</v>
      </c>
      <c r="K17" s="24">
        <f t="shared" si="2"/>
        <v>967323.51</v>
      </c>
      <c r="L17" s="24">
        <f t="shared" si="2"/>
        <v>867991.36</v>
      </c>
      <c r="M17" s="24">
        <f t="shared" si="2"/>
        <v>487991.86000000004</v>
      </c>
      <c r="N17" s="24">
        <f t="shared" si="2"/>
        <v>244245.22000000003</v>
      </c>
      <c r="O17" s="24">
        <f t="shared" si="2"/>
        <v>8645994.79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998980.08</v>
      </c>
      <c r="C18" s="22">
        <f t="shared" si="3"/>
        <v>767419.12</v>
      </c>
      <c r="D18" s="22">
        <f t="shared" si="3"/>
        <v>660309.76</v>
      </c>
      <c r="E18" s="22">
        <f t="shared" si="3"/>
        <v>218883.43</v>
      </c>
      <c r="F18" s="22">
        <f t="shared" si="3"/>
        <v>682382.55</v>
      </c>
      <c r="G18" s="22">
        <f t="shared" si="3"/>
        <v>919560.09</v>
      </c>
      <c r="H18" s="22">
        <f t="shared" si="3"/>
        <v>148426.97</v>
      </c>
      <c r="I18" s="22">
        <f t="shared" si="3"/>
        <v>746254.02</v>
      </c>
      <c r="J18" s="22">
        <f t="shared" si="3"/>
        <v>641207.99</v>
      </c>
      <c r="K18" s="22">
        <f t="shared" si="3"/>
        <v>917749.7</v>
      </c>
      <c r="L18" s="22">
        <f t="shared" si="3"/>
        <v>833282.94</v>
      </c>
      <c r="M18" s="22">
        <f t="shared" si="3"/>
        <v>409967.09</v>
      </c>
      <c r="N18" s="22">
        <f t="shared" si="3"/>
        <v>240835.39</v>
      </c>
      <c r="O18" s="27">
        <f aca="true" t="shared" si="4" ref="O18:O23">SUM(B18:N18)</f>
        <v>8185259.13</v>
      </c>
    </row>
    <row r="19" spans="1:23" ht="18.75" customHeight="1">
      <c r="A19" s="26" t="s">
        <v>36</v>
      </c>
      <c r="B19" s="16">
        <f>IF(B15&lt;&gt;0,ROUND((B15-1)*B18,2),0)</f>
        <v>15317.96</v>
      </c>
      <c r="C19" s="22">
        <f aca="true" t="shared" si="5" ref="C19:N19">IF(C15&lt;&gt;0,ROUND((C15-1)*C18,2),0)</f>
        <v>26927.77</v>
      </c>
      <c r="D19" s="22">
        <f t="shared" si="5"/>
        <v>-6639.56</v>
      </c>
      <c r="E19" s="22">
        <f t="shared" si="5"/>
        <v>-17440.39</v>
      </c>
      <c r="F19" s="22">
        <f t="shared" si="5"/>
        <v>1474.07</v>
      </c>
      <c r="G19" s="22">
        <f t="shared" si="5"/>
        <v>35127.68</v>
      </c>
      <c r="H19" s="22">
        <f t="shared" si="5"/>
        <v>18281.92</v>
      </c>
      <c r="I19" s="22">
        <f t="shared" si="5"/>
        <v>-12755.01</v>
      </c>
      <c r="J19" s="22">
        <f t="shared" si="5"/>
        <v>33005.44</v>
      </c>
      <c r="K19" s="22">
        <f t="shared" si="5"/>
        <v>297.82</v>
      </c>
      <c r="L19" s="22">
        <f t="shared" si="5"/>
        <v>-4413.1</v>
      </c>
      <c r="M19" s="22">
        <f t="shared" si="5"/>
        <v>39251.07</v>
      </c>
      <c r="N19" s="22">
        <f t="shared" si="5"/>
        <v>-9978.8</v>
      </c>
      <c r="O19" s="27">
        <f t="shared" si="4"/>
        <v>118456.87000000001</v>
      </c>
      <c r="W19" s="63"/>
    </row>
    <row r="20" spans="1:15" ht="18.75" customHeight="1">
      <c r="A20" s="26" t="s">
        <v>37</v>
      </c>
      <c r="B20" s="22">
        <v>31921.84</v>
      </c>
      <c r="C20" s="22">
        <v>25405.09</v>
      </c>
      <c r="D20" s="22">
        <v>11150.83</v>
      </c>
      <c r="E20" s="22">
        <v>4133.9</v>
      </c>
      <c r="F20" s="22">
        <v>13904.35</v>
      </c>
      <c r="G20" s="22">
        <v>20193.07</v>
      </c>
      <c r="H20" s="22">
        <v>4421.1</v>
      </c>
      <c r="I20" s="22">
        <v>15723.34</v>
      </c>
      <c r="J20" s="22">
        <v>16359.68</v>
      </c>
      <c r="K20" s="22">
        <v>30217.55</v>
      </c>
      <c r="L20" s="22">
        <v>24199.87</v>
      </c>
      <c r="M20" s="22">
        <v>12708.19</v>
      </c>
      <c r="N20" s="22">
        <v>5901.35</v>
      </c>
      <c r="O20" s="27">
        <f t="shared" si="4"/>
        <v>216240.15999999997</v>
      </c>
    </row>
    <row r="21" spans="1:15" ht="18.75" customHeight="1">
      <c r="A21" s="26" t="s">
        <v>38</v>
      </c>
      <c r="B21" s="22">
        <v>1323.86</v>
      </c>
      <c r="C21" s="22">
        <v>1323.86</v>
      </c>
      <c r="D21" s="22">
        <v>0</v>
      </c>
      <c r="E21" s="22">
        <v>0</v>
      </c>
      <c r="F21" s="22">
        <v>1323.86</v>
      </c>
      <c r="G21" s="22">
        <v>1323.86</v>
      </c>
      <c r="H21" s="22">
        <v>0</v>
      </c>
      <c r="I21" s="22">
        <v>0</v>
      </c>
      <c r="J21" s="22">
        <v>0</v>
      </c>
      <c r="K21" s="22">
        <v>1323.86</v>
      </c>
      <c r="L21" s="22">
        <v>1323.86</v>
      </c>
      <c r="M21" s="22">
        <v>0</v>
      </c>
      <c r="N21" s="22">
        <v>1323.86</v>
      </c>
      <c r="O21" s="27">
        <f t="shared" si="4"/>
        <v>9267.019999999999</v>
      </c>
    </row>
    <row r="22" spans="1:15" ht="18.75" customHeight="1">
      <c r="A22" s="26" t="s">
        <v>39</v>
      </c>
      <c r="B22" s="22">
        <v>-7068.52</v>
      </c>
      <c r="C22" s="22">
        <v>0</v>
      </c>
      <c r="D22" s="22">
        <v>-14256</v>
      </c>
      <c r="E22" s="22">
        <v>-4176</v>
      </c>
      <c r="F22" s="22">
        <v>-5616</v>
      </c>
      <c r="G22" s="22">
        <v>-5760</v>
      </c>
      <c r="H22" s="22">
        <v>-6730.19</v>
      </c>
      <c r="I22" s="22">
        <v>0</v>
      </c>
      <c r="J22" s="22">
        <v>-6912</v>
      </c>
      <c r="K22" s="22">
        <v>-5866.32</v>
      </c>
      <c r="L22" s="22">
        <v>-7375.23</v>
      </c>
      <c r="M22" s="22">
        <v>0</v>
      </c>
      <c r="N22" s="22">
        <v>0</v>
      </c>
      <c r="O22" s="27">
        <f t="shared" si="4"/>
        <v>-63760.26000000001</v>
      </c>
    </row>
    <row r="23" spans="1:26" ht="18.75" customHeight="1">
      <c r="A23" s="26" t="s">
        <v>40</v>
      </c>
      <c r="B23" s="22">
        <v>21142.3</v>
      </c>
      <c r="C23" s="22">
        <v>20009.6</v>
      </c>
      <c r="D23" s="22">
        <v>12927.59</v>
      </c>
      <c r="E23" s="22">
        <v>3301.26</v>
      </c>
      <c r="F23" s="22">
        <v>15164.25</v>
      </c>
      <c r="G23" s="22">
        <v>5017.76</v>
      </c>
      <c r="H23" s="22">
        <v>0</v>
      </c>
      <c r="I23" s="22">
        <v>3763.32</v>
      </c>
      <c r="J23" s="22">
        <v>22402.94</v>
      </c>
      <c r="K23" s="22">
        <v>23600.9</v>
      </c>
      <c r="L23" s="22">
        <v>20973.02</v>
      </c>
      <c r="M23" s="22">
        <v>26065.51</v>
      </c>
      <c r="N23" s="22">
        <v>6163.42</v>
      </c>
      <c r="O23" s="27">
        <f t="shared" si="4"/>
        <v>180531.87000000002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-210737.59999999998</v>
      </c>
      <c r="C25" s="31">
        <f>+C26+C28+C39+C40+C43-C44</f>
        <v>-159998.24</v>
      </c>
      <c r="D25" s="31">
        <f t="shared" si="6"/>
        <v>404155.5</v>
      </c>
      <c r="E25" s="31">
        <f t="shared" si="6"/>
        <v>-34202.16</v>
      </c>
      <c r="F25" s="31">
        <f t="shared" si="6"/>
        <v>-132554.01</v>
      </c>
      <c r="G25" s="31">
        <f t="shared" si="6"/>
        <v>-185924.41</v>
      </c>
      <c r="H25" s="31">
        <f t="shared" si="6"/>
        <v>108001.30000000002</v>
      </c>
      <c r="I25" s="31">
        <f t="shared" si="6"/>
        <v>-165288.94</v>
      </c>
      <c r="J25" s="31">
        <f t="shared" si="6"/>
        <v>-144944.57</v>
      </c>
      <c r="K25" s="31">
        <f t="shared" si="6"/>
        <v>-171152.47</v>
      </c>
      <c r="L25" s="31">
        <f t="shared" si="6"/>
        <v>-153773.94</v>
      </c>
      <c r="M25" s="31">
        <f t="shared" si="6"/>
        <v>-76528.42000000001</v>
      </c>
      <c r="N25" s="31">
        <f t="shared" si="6"/>
        <v>-50711.47</v>
      </c>
      <c r="O25" s="31">
        <f t="shared" si="6"/>
        <v>-973659.4299999998</v>
      </c>
    </row>
    <row r="26" spans="1:15" ht="18.75" customHeight="1">
      <c r="A26" s="26" t="s">
        <v>42</v>
      </c>
      <c r="B26" s="32">
        <f>+B27</f>
        <v>-89779.7</v>
      </c>
      <c r="C26" s="32">
        <f>+C27</f>
        <v>-89293.8</v>
      </c>
      <c r="D26" s="32">
        <f aca="true" t="shared" si="7" ref="D26:O26">+D27</f>
        <v>-62427.4</v>
      </c>
      <c r="E26" s="32">
        <f t="shared" si="7"/>
        <v>-12061.5</v>
      </c>
      <c r="F26" s="32">
        <f t="shared" si="7"/>
        <v>-52090.2</v>
      </c>
      <c r="G26" s="32">
        <f t="shared" si="7"/>
        <v>-96750</v>
      </c>
      <c r="H26" s="32">
        <f t="shared" si="7"/>
        <v>-13239.7</v>
      </c>
      <c r="I26" s="32">
        <f t="shared" si="7"/>
        <v>-83630.7</v>
      </c>
      <c r="J26" s="32">
        <f t="shared" si="7"/>
        <v>-68821.5</v>
      </c>
      <c r="K26" s="32">
        <f t="shared" si="7"/>
        <v>-63420.7</v>
      </c>
      <c r="L26" s="32">
        <f t="shared" si="7"/>
        <v>-60346.2</v>
      </c>
      <c r="M26" s="32">
        <f t="shared" si="7"/>
        <v>-34490.3</v>
      </c>
      <c r="N26" s="32">
        <f t="shared" si="7"/>
        <v>-26677.2</v>
      </c>
      <c r="O26" s="32">
        <f t="shared" si="7"/>
        <v>-753028.8999999999</v>
      </c>
    </row>
    <row r="27" spans="1:26" ht="18.75" customHeight="1">
      <c r="A27" s="28" t="s">
        <v>43</v>
      </c>
      <c r="B27" s="16">
        <f>ROUND((-B9)*$G$3,2)</f>
        <v>-89779.7</v>
      </c>
      <c r="C27" s="16">
        <f aca="true" t="shared" si="8" ref="C27:N27">ROUND((-C9)*$G$3,2)</f>
        <v>-89293.8</v>
      </c>
      <c r="D27" s="16">
        <f t="shared" si="8"/>
        <v>-62427.4</v>
      </c>
      <c r="E27" s="16">
        <f t="shared" si="8"/>
        <v>-12061.5</v>
      </c>
      <c r="F27" s="16">
        <f t="shared" si="8"/>
        <v>-52090.2</v>
      </c>
      <c r="G27" s="16">
        <f t="shared" si="8"/>
        <v>-96750</v>
      </c>
      <c r="H27" s="16">
        <f t="shared" si="8"/>
        <v>-13239.7</v>
      </c>
      <c r="I27" s="16">
        <f t="shared" si="8"/>
        <v>-83630.7</v>
      </c>
      <c r="J27" s="16">
        <f t="shared" si="8"/>
        <v>-68821.5</v>
      </c>
      <c r="K27" s="16">
        <f t="shared" si="8"/>
        <v>-63420.7</v>
      </c>
      <c r="L27" s="16">
        <f t="shared" si="8"/>
        <v>-60346.2</v>
      </c>
      <c r="M27" s="16">
        <f t="shared" si="8"/>
        <v>-34490.3</v>
      </c>
      <c r="N27" s="16">
        <f t="shared" si="8"/>
        <v>-26677.2</v>
      </c>
      <c r="O27" s="33">
        <f aca="true" t="shared" si="9" ref="O27:O44">SUM(B27:N27)</f>
        <v>-753028.8999999999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-120957.9</v>
      </c>
      <c r="C28" s="32">
        <f aca="true" t="shared" si="10" ref="C28:O28">SUM(C29:C37)</f>
        <v>-70704.44</v>
      </c>
      <c r="D28" s="32">
        <f t="shared" si="10"/>
        <v>466582.9</v>
      </c>
      <c r="E28" s="32">
        <f t="shared" si="10"/>
        <v>-22140.66</v>
      </c>
      <c r="F28" s="32">
        <f t="shared" si="10"/>
        <v>-80463.81</v>
      </c>
      <c r="G28" s="32">
        <f t="shared" si="10"/>
        <v>-89174.41</v>
      </c>
      <c r="H28" s="32">
        <f t="shared" si="10"/>
        <v>121241.00000000001</v>
      </c>
      <c r="I28" s="32">
        <f t="shared" si="10"/>
        <v>-81658.24</v>
      </c>
      <c r="J28" s="32">
        <f t="shared" si="10"/>
        <v>-76123.07</v>
      </c>
      <c r="K28" s="32">
        <f t="shared" si="10"/>
        <v>-107731.77</v>
      </c>
      <c r="L28" s="32">
        <f t="shared" si="10"/>
        <v>-93427.74</v>
      </c>
      <c r="M28" s="32">
        <f t="shared" si="10"/>
        <v>-42038.12</v>
      </c>
      <c r="N28" s="32">
        <f t="shared" si="10"/>
        <v>-24034.27</v>
      </c>
      <c r="O28" s="32">
        <f t="shared" si="10"/>
        <v>-220630.5299999999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-19516.95</v>
      </c>
      <c r="E29" s="34">
        <v>0</v>
      </c>
      <c r="F29" s="34">
        <v>0</v>
      </c>
      <c r="G29" s="34">
        <v>0</v>
      </c>
      <c r="H29" s="34">
        <v>-8219.99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-27736.940000000002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1180000</v>
      </c>
      <c r="E34" s="34">
        <v>0</v>
      </c>
      <c r="F34" s="34">
        <v>0</v>
      </c>
      <c r="G34" s="34">
        <v>0</v>
      </c>
      <c r="H34" s="34">
        <v>394000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1574000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-616000</v>
      </c>
      <c r="E35" s="34">
        <v>0</v>
      </c>
      <c r="F35" s="34">
        <v>0</v>
      </c>
      <c r="G35" s="34">
        <v>0</v>
      </c>
      <c r="H35" s="34">
        <v>-241000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-857000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-120957.9</v>
      </c>
      <c r="C37" s="34">
        <v>-70704.44</v>
      </c>
      <c r="D37" s="34">
        <v>-77900.15</v>
      </c>
      <c r="E37" s="34">
        <v>-22140.66</v>
      </c>
      <c r="F37" s="34">
        <v>-80463.81</v>
      </c>
      <c r="G37" s="34">
        <v>-89174.41</v>
      </c>
      <c r="H37" s="34">
        <v>-23539.01</v>
      </c>
      <c r="I37" s="34">
        <v>-81658.24</v>
      </c>
      <c r="J37" s="34">
        <v>-76123.07</v>
      </c>
      <c r="K37" s="34">
        <v>-107731.77</v>
      </c>
      <c r="L37" s="34">
        <v>-93427.74</v>
      </c>
      <c r="M37" s="34">
        <v>-42038.12</v>
      </c>
      <c r="N37" s="34">
        <v>-24034.27</v>
      </c>
      <c r="O37" s="34">
        <f t="shared" si="9"/>
        <v>-909893.59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850879.9199999998</v>
      </c>
      <c r="C42" s="37">
        <f aca="true" t="shared" si="11" ref="C42:N42">+C17+C25</f>
        <v>681087.2</v>
      </c>
      <c r="D42" s="37">
        <f t="shared" si="11"/>
        <v>1067648.1199999999</v>
      </c>
      <c r="E42" s="37">
        <f t="shared" si="11"/>
        <v>170500.03999999998</v>
      </c>
      <c r="F42" s="37">
        <f t="shared" si="11"/>
        <v>576079.07</v>
      </c>
      <c r="G42" s="37">
        <f t="shared" si="11"/>
        <v>789538.0499999999</v>
      </c>
      <c r="H42" s="37">
        <f t="shared" si="11"/>
        <v>272401.10000000003</v>
      </c>
      <c r="I42" s="37">
        <f t="shared" si="11"/>
        <v>587696.73</v>
      </c>
      <c r="J42" s="37">
        <f t="shared" si="11"/>
        <v>561119.48</v>
      </c>
      <c r="K42" s="37">
        <f t="shared" si="11"/>
        <v>796171.04</v>
      </c>
      <c r="L42" s="37">
        <f t="shared" si="11"/>
        <v>714217.4199999999</v>
      </c>
      <c r="M42" s="37">
        <f t="shared" si="11"/>
        <v>411463.44000000006</v>
      </c>
      <c r="N42" s="37">
        <f t="shared" si="11"/>
        <v>193533.75000000003</v>
      </c>
      <c r="O42" s="37">
        <f>SUM(B42:N42)</f>
        <v>7672335.359999999</v>
      </c>
      <c r="P42"/>
      <c r="Q42" s="44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 s="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850879.9199999999</v>
      </c>
      <c r="C48" s="52">
        <f t="shared" si="12"/>
        <v>681087.2</v>
      </c>
      <c r="D48" s="52">
        <f t="shared" si="12"/>
        <v>1067648.12</v>
      </c>
      <c r="E48" s="52">
        <f t="shared" si="12"/>
        <v>170500.04</v>
      </c>
      <c r="F48" s="52">
        <f t="shared" si="12"/>
        <v>576079.07</v>
      </c>
      <c r="G48" s="52">
        <f t="shared" si="12"/>
        <v>789538.04</v>
      </c>
      <c r="H48" s="52">
        <f t="shared" si="12"/>
        <v>272401.09</v>
      </c>
      <c r="I48" s="52">
        <f t="shared" si="12"/>
        <v>587696.72</v>
      </c>
      <c r="J48" s="52">
        <f t="shared" si="12"/>
        <v>561119.48</v>
      </c>
      <c r="K48" s="52">
        <f t="shared" si="12"/>
        <v>796171.04</v>
      </c>
      <c r="L48" s="52">
        <f t="shared" si="12"/>
        <v>714217.42</v>
      </c>
      <c r="M48" s="52">
        <f t="shared" si="12"/>
        <v>411463.43</v>
      </c>
      <c r="N48" s="52">
        <f t="shared" si="12"/>
        <v>193533.75</v>
      </c>
      <c r="O48" s="37">
        <f t="shared" si="12"/>
        <v>7672335.319999999</v>
      </c>
      <c r="Q48"/>
    </row>
    <row r="49" spans="1:18" ht="18.75" customHeight="1">
      <c r="A49" s="26" t="s">
        <v>61</v>
      </c>
      <c r="B49" s="52">
        <v>695524.83</v>
      </c>
      <c r="C49" s="52">
        <v>506031.21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1201556.04</v>
      </c>
      <c r="P49"/>
      <c r="Q49"/>
      <c r="R49" s="44"/>
    </row>
    <row r="50" spans="1:16" ht="18.75" customHeight="1">
      <c r="A50" s="26" t="s">
        <v>62</v>
      </c>
      <c r="B50" s="52">
        <v>155355.09</v>
      </c>
      <c r="C50" s="52">
        <v>175055.99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330411.07999999996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1067648.12</v>
      </c>
      <c r="E51" s="53">
        <v>0</v>
      </c>
      <c r="F51" s="53">
        <v>0</v>
      </c>
      <c r="G51" s="53">
        <v>0</v>
      </c>
      <c r="H51" s="52">
        <v>272401.09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1340049.2100000002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170500.04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170500.04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576079.07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576079.07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789538.04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789538.04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587696.72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587696.72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561119.48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561119.48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796171.04</v>
      </c>
      <c r="L57" s="32">
        <v>714217.42</v>
      </c>
      <c r="M57" s="53">
        <v>0</v>
      </c>
      <c r="N57" s="53">
        <v>0</v>
      </c>
      <c r="O57" s="37">
        <f t="shared" si="13"/>
        <v>1510388.46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411463.43</v>
      </c>
      <c r="N58" s="53">
        <v>0</v>
      </c>
      <c r="O58" s="37">
        <f t="shared" si="13"/>
        <v>411463.43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193533.75</v>
      </c>
      <c r="O59" s="56">
        <f t="shared" si="13"/>
        <v>193533.75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2019-12-16T16:53:45Z</dcterms:modified>
  <cp:category/>
  <cp:version/>
  <cp:contentType/>
  <cp:contentStatus/>
</cp:coreProperties>
</file>