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<sst xmlns="http://schemas.openxmlformats.org/spreadsheetml/2006/main" count="77" uniqueCount="74">
  <si>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</si>
  <si>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</si>
  <si>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</si>
  <si>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</si>
  <si>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</si>
  <si>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</si>
  <si>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</si>
  <si>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</si>
  <si>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</si>
  <si>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</si>
  <si>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</si>
  <si>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</si>
  <si>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</si>
  <si>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</si>
  <si>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</si>
  <si>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</si>
  <si>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</si>
  <si>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</si>
  <si>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</si>
  <si>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</si>
  <si>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</si>
  <si>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</si>
  <si>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</si>
  <si>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</si>
  <si>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</si>
  <si>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</si>
  <si>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</si>
  <si>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</si>
  <si>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</si>
  <si>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</si>
  <si>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</si>
  <si>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</si>
  <si>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</si>
  <si>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</si>
  <si>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</si>
  <si>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</si>
  <si>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</si>
  <si>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</si>
  <si>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</si>
  <si>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</si>
  <si>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</si>
  <si>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</si>
  <si>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</si>
  <si>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</si>
  <si>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</si>
  <si>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</si>
  <si>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</si>
  <si>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</si>
  <si>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</si>
  <si>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</si>
  <si>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</si>
  <si>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</si>
  <si>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</si>
  <si>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</si>
  <si>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</si>
  <si>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</si>
  <si>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</si>
  <si>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</si>
  <si>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</si>
  <si>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</si>
  <si>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</si>
  <si>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</si>
  <si>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</si>
  <si>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</si>
  <si>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</si>
  <si>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</si>
  <si>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</si>
  <si>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</si>
  <si>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</si>
  <si>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</si>
  <si>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</si>
  <si>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</si>
  <si>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</si>
  <si>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08/12/19 - VENCIMENTO 13/12/19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</si>
</sst>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207407</v>
      </c>
      <c r="C7" s="9">
        <f t="shared" si="0"/>
        <v>137763</v>
      </c>
      <c r="D7" s="9">
        <f t="shared" si="0"/>
        <v>161870</v>
      </c>
      <c r="E7" s="9">
        <f t="shared" si="0"/>
        <v>26844</v>
      </c>
      <c r="F7" s="9">
        <f t="shared" si="0"/>
        <v>147882</v>
      </c>
      <c r="G7" s="9">
        <f t="shared" si="0"/>
        <v>222264</v>
      </c>
      <c r="H7" s="9">
        <f t="shared" si="0"/>
        <v>21531</v>
      </c>
      <c r="I7" s="9">
        <f t="shared" si="0"/>
        <v>142265</v>
      </c>
      <c r="J7" s="9">
        <f t="shared" si="0"/>
        <v>137309</v>
      </c>
      <c r="K7" s="9">
        <f t="shared" si="0"/>
        <v>196375</v>
      </c>
      <c r="L7" s="9">
        <f t="shared" si="0"/>
        <v>176063</v>
      </c>
      <c r="M7" s="9">
        <f t="shared" si="0"/>
        <v>55999</v>
      </c>
      <c r="N7" s="9">
        <f t="shared" si="0"/>
        <v>32004</v>
      </c>
      <c r="O7" s="9">
        <f t="shared" si="0"/>
        <v>1665576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14730</v>
      </c>
      <c r="C8" s="11">
        <f t="shared" si="1"/>
        <v>12501</v>
      </c>
      <c r="D8" s="11">
        <f t="shared" si="1"/>
        <v>11300</v>
      </c>
      <c r="E8" s="11">
        <f t="shared" si="1"/>
        <v>1593</v>
      </c>
      <c r="F8" s="11">
        <f t="shared" si="1"/>
        <v>9775</v>
      </c>
      <c r="G8" s="11">
        <f t="shared" si="1"/>
        <v>16566</v>
      </c>
      <c r="H8" s="11">
        <f t="shared" si="1"/>
        <v>1734</v>
      </c>
      <c r="I8" s="11">
        <f t="shared" si="1"/>
        <v>13512</v>
      </c>
      <c r="J8" s="11">
        <f t="shared" si="1"/>
        <v>11487</v>
      </c>
      <c r="K8" s="11">
        <f t="shared" si="1"/>
        <v>11281</v>
      </c>
      <c r="L8" s="11">
        <f t="shared" si="1"/>
        <v>10823</v>
      </c>
      <c r="M8" s="11">
        <f t="shared" si="1"/>
        <v>4412</v>
      </c>
      <c r="N8" s="11">
        <f t="shared" si="1"/>
        <v>2756</v>
      </c>
      <c r="O8" s="11">
        <f t="shared" si="1"/>
        <v>122470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14730</v>
      </c>
      <c r="C9" s="11">
        <v>12501</v>
      </c>
      <c r="D9" s="11">
        <v>11300</v>
      </c>
      <c r="E9" s="11">
        <v>1593</v>
      </c>
      <c r="F9" s="11">
        <v>9775</v>
      </c>
      <c r="G9" s="11">
        <v>16566</v>
      </c>
      <c r="H9" s="11">
        <v>1730</v>
      </c>
      <c r="I9" s="11">
        <v>13512</v>
      </c>
      <c r="J9" s="11">
        <v>11487</v>
      </c>
      <c r="K9" s="11">
        <v>11275</v>
      </c>
      <c r="L9" s="11">
        <v>10823</v>
      </c>
      <c r="M9" s="11">
        <v>4408</v>
      </c>
      <c r="N9" s="11">
        <v>2756</v>
      </c>
      <c r="O9" s="11">
        <f>SUM(B9:N9)</f>
        <v>122456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6</v>
      </c>
      <c r="L10" s="13">
        <v>0</v>
      </c>
      <c r="M10" s="13">
        <v>4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192677</v>
      </c>
      <c r="C11" s="13">
        <v>125262</v>
      </c>
      <c r="D11" s="13">
        <v>150570</v>
      </c>
      <c r="E11" s="13">
        <v>25251</v>
      </c>
      <c r="F11" s="13">
        <v>138107</v>
      </c>
      <c r="G11" s="13">
        <v>205698</v>
      </c>
      <c r="H11" s="13">
        <v>19797</v>
      </c>
      <c r="I11" s="13">
        <v>128753</v>
      </c>
      <c r="J11" s="13">
        <v>125822</v>
      </c>
      <c r="K11" s="13">
        <v>185094</v>
      </c>
      <c r="L11" s="13">
        <v>165240</v>
      </c>
      <c r="M11" s="13">
        <v>51587</v>
      </c>
      <c r="N11" s="13">
        <v>29248</v>
      </c>
      <c r="O11" s="11">
        <f>SUM(B11:N11)</f>
        <v>1543106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517813.61999999994</v>
      </c>
      <c r="C17" s="24">
        <f aca="true" t="shared" si="2" ref="C17:O17">C18+C19+C20+C21+C22+C23</f>
        <v>375780.95999999996</v>
      </c>
      <c r="D17" s="24">
        <f t="shared" si="2"/>
        <v>334024.76000000007</v>
      </c>
      <c r="E17" s="24">
        <f t="shared" si="2"/>
        <v>88765.98</v>
      </c>
      <c r="F17" s="24">
        <f t="shared" si="2"/>
        <v>372190.29999999993</v>
      </c>
      <c r="G17" s="24">
        <f t="shared" si="2"/>
        <v>465461.88</v>
      </c>
      <c r="H17" s="24">
        <f t="shared" si="2"/>
        <v>60177.36</v>
      </c>
      <c r="I17" s="24">
        <f t="shared" si="2"/>
        <v>339593.28</v>
      </c>
      <c r="J17" s="24">
        <f t="shared" si="2"/>
        <v>364509.25999999995</v>
      </c>
      <c r="K17" s="24">
        <f t="shared" si="2"/>
        <v>477394.56</v>
      </c>
      <c r="L17" s="24">
        <f t="shared" si="2"/>
        <v>473515.37</v>
      </c>
      <c r="M17" s="24">
        <f t="shared" si="2"/>
        <v>214602.08000000002</v>
      </c>
      <c r="N17" s="24">
        <f t="shared" si="2"/>
        <v>92832.23</v>
      </c>
      <c r="O17" s="24">
        <f t="shared" si="2"/>
        <v>4176661.6399999997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463388.72</v>
      </c>
      <c r="C18" s="22">
        <f t="shared" si="3"/>
        <v>317888.12</v>
      </c>
      <c r="D18" s="22">
        <f t="shared" si="3"/>
        <v>327495.38</v>
      </c>
      <c r="E18" s="22">
        <f t="shared" si="3"/>
        <v>92909.77</v>
      </c>
      <c r="F18" s="22">
        <f t="shared" si="3"/>
        <v>346664.98</v>
      </c>
      <c r="G18" s="22">
        <f t="shared" si="3"/>
        <v>428324.95</v>
      </c>
      <c r="H18" s="22">
        <f t="shared" si="3"/>
        <v>55633.95</v>
      </c>
      <c r="I18" s="22">
        <f t="shared" si="3"/>
        <v>325673.04</v>
      </c>
      <c r="J18" s="22">
        <f t="shared" si="3"/>
        <v>316373.67</v>
      </c>
      <c r="K18" s="22">
        <f t="shared" si="3"/>
        <v>427979.68</v>
      </c>
      <c r="L18" s="22">
        <f t="shared" si="3"/>
        <v>436706.67</v>
      </c>
      <c r="M18" s="22">
        <f t="shared" si="3"/>
        <v>160465.13</v>
      </c>
      <c r="N18" s="22">
        <f t="shared" si="3"/>
        <v>82877.56</v>
      </c>
      <c r="O18" s="27">
        <f aca="true" t="shared" si="4" ref="O18:O23">SUM(B18:N18)</f>
        <v>3782381.6199999996</v>
      </c>
    </row>
    <row r="19" spans="1:23" ht="18.75" customHeight="1">
      <c r="A19" s="26" t="s">
        <v>36</v>
      </c>
      <c r="B19" s="16">
        <f>IF(B15&lt;&gt;0,ROUND((B15-1)*B18,2),0)</f>
        <v>7105.42</v>
      </c>
      <c r="C19" s="22">
        <f aca="true" t="shared" si="5" ref="C19:N19">IF(C15&lt;&gt;0,ROUND((C15-1)*C18,2),0)</f>
        <v>11154.29</v>
      </c>
      <c r="D19" s="22">
        <f t="shared" si="5"/>
        <v>-3293.04</v>
      </c>
      <c r="E19" s="22">
        <f t="shared" si="5"/>
        <v>-7402.95</v>
      </c>
      <c r="F19" s="22">
        <f t="shared" si="5"/>
        <v>748.86</v>
      </c>
      <c r="G19" s="22">
        <f t="shared" si="5"/>
        <v>16362.24</v>
      </c>
      <c r="H19" s="22">
        <f t="shared" si="5"/>
        <v>6852.5</v>
      </c>
      <c r="I19" s="22">
        <f t="shared" si="5"/>
        <v>-5566.42</v>
      </c>
      <c r="J19" s="22">
        <f t="shared" si="5"/>
        <v>16284.97</v>
      </c>
      <c r="K19" s="22">
        <f t="shared" si="5"/>
        <v>138.89</v>
      </c>
      <c r="L19" s="22">
        <f t="shared" si="5"/>
        <v>-2312.82</v>
      </c>
      <c r="M19" s="22">
        <f t="shared" si="5"/>
        <v>15363.25</v>
      </c>
      <c r="N19" s="22">
        <f t="shared" si="5"/>
        <v>-3433.96</v>
      </c>
      <c r="O19" s="27">
        <f t="shared" si="4"/>
        <v>52001.23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3301.26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20973.02</v>
      </c>
      <c r="M23" s="22">
        <v>26065.51</v>
      </c>
      <c r="N23" s="22">
        <v>6163.42</v>
      </c>
      <c r="O23" s="27">
        <f t="shared" si="4"/>
        <v>180531.87000000002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-63339</v>
      </c>
      <c r="C25" s="31">
        <f>+C26+C28+C39+C40+C43-C44</f>
        <v>-53754.3</v>
      </c>
      <c r="D25" s="31">
        <f t="shared" si="6"/>
        <v>-58222.92</v>
      </c>
      <c r="E25" s="31">
        <f t="shared" si="6"/>
        <v>-6849.9</v>
      </c>
      <c r="F25" s="31">
        <f t="shared" si="6"/>
        <v>-42032.5</v>
      </c>
      <c r="G25" s="31">
        <f t="shared" si="6"/>
        <v>-71233.8</v>
      </c>
      <c r="H25" s="31">
        <f t="shared" si="6"/>
        <v>-10447.869999999999</v>
      </c>
      <c r="I25" s="31">
        <f t="shared" si="6"/>
        <v>-58101.6</v>
      </c>
      <c r="J25" s="31">
        <f t="shared" si="6"/>
        <v>-49394.1</v>
      </c>
      <c r="K25" s="31">
        <f t="shared" si="6"/>
        <v>-48482.5</v>
      </c>
      <c r="L25" s="31">
        <f t="shared" si="6"/>
        <v>-46538.9</v>
      </c>
      <c r="M25" s="31">
        <f t="shared" si="6"/>
        <v>-18954.4</v>
      </c>
      <c r="N25" s="31">
        <f t="shared" si="6"/>
        <v>-11850.8</v>
      </c>
      <c r="O25" s="31">
        <f t="shared" si="6"/>
        <v>-539202.5900000001</v>
      </c>
    </row>
    <row r="26" spans="1:15" ht="18.75" customHeight="1">
      <c r="A26" s="26" t="s">
        <v>42</v>
      </c>
      <c r="B26" s="32">
        <f>+B27</f>
        <v>-63339</v>
      </c>
      <c r="C26" s="32">
        <f>+C27</f>
        <v>-53754.3</v>
      </c>
      <c r="D26" s="32">
        <f aca="true" t="shared" si="7" ref="D26:O26">+D27</f>
        <v>-48590</v>
      </c>
      <c r="E26" s="32">
        <f t="shared" si="7"/>
        <v>-6849.9</v>
      </c>
      <c r="F26" s="32">
        <f t="shared" si="7"/>
        <v>-42032.5</v>
      </c>
      <c r="G26" s="32">
        <f t="shared" si="7"/>
        <v>-71233.8</v>
      </c>
      <c r="H26" s="32">
        <f t="shared" si="7"/>
        <v>-7439</v>
      </c>
      <c r="I26" s="32">
        <f t="shared" si="7"/>
        <v>-58101.6</v>
      </c>
      <c r="J26" s="32">
        <f t="shared" si="7"/>
        <v>-49394.1</v>
      </c>
      <c r="K26" s="32">
        <f t="shared" si="7"/>
        <v>-48482.5</v>
      </c>
      <c r="L26" s="32">
        <f t="shared" si="7"/>
        <v>-46538.9</v>
      </c>
      <c r="M26" s="32">
        <f t="shared" si="7"/>
        <v>-18954.4</v>
      </c>
      <c r="N26" s="32">
        <f t="shared" si="7"/>
        <v>-11850.8</v>
      </c>
      <c r="O26" s="32">
        <f t="shared" si="7"/>
        <v>-526560.8</v>
      </c>
    </row>
    <row r="27" spans="1:26" ht="18.75" customHeight="1">
      <c r="A27" s="28" t="s">
        <v>43</v>
      </c>
      <c r="B27" s="16">
        <f>ROUND((-B9)*$G$3,2)</f>
        <v>-63339</v>
      </c>
      <c r="C27" s="16">
        <f aca="true" t="shared" si="8" ref="C27:N27">ROUND((-C9)*$G$3,2)</f>
        <v>-53754.3</v>
      </c>
      <c r="D27" s="16">
        <f t="shared" si="8"/>
        <v>-48590</v>
      </c>
      <c r="E27" s="16">
        <f t="shared" si="8"/>
        <v>-6849.9</v>
      </c>
      <c r="F27" s="16">
        <f t="shared" si="8"/>
        <v>-42032.5</v>
      </c>
      <c r="G27" s="16">
        <f t="shared" si="8"/>
        <v>-71233.8</v>
      </c>
      <c r="H27" s="16">
        <f t="shared" si="8"/>
        <v>-7439</v>
      </c>
      <c r="I27" s="16">
        <f t="shared" si="8"/>
        <v>-58101.6</v>
      </c>
      <c r="J27" s="16">
        <f t="shared" si="8"/>
        <v>-49394.1</v>
      </c>
      <c r="K27" s="16">
        <f t="shared" si="8"/>
        <v>-48482.5</v>
      </c>
      <c r="L27" s="16">
        <f t="shared" si="8"/>
        <v>-46538.9</v>
      </c>
      <c r="M27" s="16">
        <f t="shared" si="8"/>
        <v>-18954.4</v>
      </c>
      <c r="N27" s="16">
        <f t="shared" si="8"/>
        <v>-11850.8</v>
      </c>
      <c r="O27" s="33">
        <f aca="true" t="shared" si="9" ref="O27:O44">SUM(B27:N27)</f>
        <v>-526560.8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-9632.92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-3008.87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-12641.79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-9632.92</v>
      </c>
      <c r="E29" s="34">
        <v>0</v>
      </c>
      <c r="F29" s="34">
        <v>0</v>
      </c>
      <c r="G29" s="34">
        <v>0</v>
      </c>
      <c r="H29" s="34">
        <v>-3008.87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-12641.79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454474.61999999994</v>
      </c>
      <c r="C42" s="37">
        <f aca="true" t="shared" si="11" ref="C42:N42">+C17+C25</f>
        <v>322026.66</v>
      </c>
      <c r="D42" s="37">
        <f t="shared" si="11"/>
        <v>275801.8400000001</v>
      </c>
      <c r="E42" s="37">
        <f t="shared" si="11"/>
        <v>81916.08</v>
      </c>
      <c r="F42" s="37">
        <f t="shared" si="11"/>
        <v>330157.79999999993</v>
      </c>
      <c r="G42" s="37">
        <f t="shared" si="11"/>
        <v>394228.08</v>
      </c>
      <c r="H42" s="37">
        <f t="shared" si="11"/>
        <v>49729.490000000005</v>
      </c>
      <c r="I42" s="37">
        <f t="shared" si="11"/>
        <v>281491.68000000005</v>
      </c>
      <c r="J42" s="37">
        <f t="shared" si="11"/>
        <v>315115.16</v>
      </c>
      <c r="K42" s="37">
        <f t="shared" si="11"/>
        <v>428912.06</v>
      </c>
      <c r="L42" s="37">
        <f t="shared" si="11"/>
        <v>426976.47</v>
      </c>
      <c r="M42" s="37">
        <f t="shared" si="11"/>
        <v>195647.68000000002</v>
      </c>
      <c r="N42" s="37">
        <f t="shared" si="11"/>
        <v>80981.43</v>
      </c>
      <c r="O42" s="37">
        <f>SUM(B42:N42)</f>
        <v>3637459.0500000007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454474.61</v>
      </c>
      <c r="C48" s="52">
        <f t="shared" si="12"/>
        <v>322026.67</v>
      </c>
      <c r="D48" s="52">
        <f t="shared" si="12"/>
        <v>275801.85</v>
      </c>
      <c r="E48" s="52">
        <f t="shared" si="12"/>
        <v>81916.08</v>
      </c>
      <c r="F48" s="52">
        <f t="shared" si="12"/>
        <v>330157.8</v>
      </c>
      <c r="G48" s="52">
        <f t="shared" si="12"/>
        <v>394228.08</v>
      </c>
      <c r="H48" s="52">
        <f t="shared" si="12"/>
        <v>49729.49</v>
      </c>
      <c r="I48" s="52">
        <f t="shared" si="12"/>
        <v>281491.68</v>
      </c>
      <c r="J48" s="52">
        <f t="shared" si="12"/>
        <v>315115.16</v>
      </c>
      <c r="K48" s="52">
        <f t="shared" si="12"/>
        <v>428912.05</v>
      </c>
      <c r="L48" s="52">
        <f t="shared" si="12"/>
        <v>426976.47</v>
      </c>
      <c r="M48" s="52">
        <f t="shared" si="12"/>
        <v>195647.69</v>
      </c>
      <c r="N48" s="52">
        <f t="shared" si="12"/>
        <v>80981.43</v>
      </c>
      <c r="O48" s="37">
        <f t="shared" si="12"/>
        <v>3637459.0600000005</v>
      </c>
      <c r="Q48"/>
    </row>
    <row r="49" spans="1:18" ht="18.75" customHeight="1">
      <c r="A49" s="26" t="s">
        <v>61</v>
      </c>
      <c r="B49" s="52">
        <v>373340.07</v>
      </c>
      <c r="C49" s="52">
        <v>242051.34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615391.41</v>
      </c>
      <c r="P49"/>
      <c r="Q49"/>
      <c r="R49" s="44"/>
    </row>
    <row r="50" spans="1:16" ht="18.75" customHeight="1">
      <c r="A50" s="26" t="s">
        <v>62</v>
      </c>
      <c r="B50" s="52">
        <v>81134.54</v>
      </c>
      <c r="C50" s="52">
        <v>79975.33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161109.87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275801.85</v>
      </c>
      <c r="E51" s="53">
        <v>0</v>
      </c>
      <c r="F51" s="53">
        <v>0</v>
      </c>
      <c r="G51" s="53">
        <v>0</v>
      </c>
      <c r="H51" s="52">
        <v>49729.49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325531.33999999997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81916.08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81916.08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330157.8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330157.8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394228.08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394228.08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281491.68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281491.68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315115.16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315115.16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428912.05</v>
      </c>
      <c r="L57" s="32">
        <v>426976.47</v>
      </c>
      <c r="M57" s="53">
        <v>0</v>
      </c>
      <c r="N57" s="53">
        <v>0</v>
      </c>
      <c r="O57" s="37">
        <f t="shared" si="13"/>
        <v>855888.52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195647.69</v>
      </c>
      <c r="N58" s="53">
        <v>0</v>
      </c>
      <c r="O58" s="37">
        <f t="shared" si="13"/>
        <v>195647.69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80981.43</v>
      </c>
      <c r="O59" s="56">
        <f t="shared" si="13"/>
        <v>80981.43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2019-12-13T21:22:32Z</dcterms:modified>
  <cp:category/>
  <cp:version/>
  <cp:contentType/>
  <cp:contentStatus/>
</cp:coreProperties>
</file>