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<sst xmlns="http://schemas.openxmlformats.org/spreadsheetml/2006/main" count="82" uniqueCount="81">
  <si>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</si>
  <si>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</si>
  <si>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</si>
  <si>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</si>
  <si>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</si>
  <si>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</si>
  <si>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</si>
  <si>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</si>
  <si>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</si>
  <si>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</si>
  <si>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</si>
  <si>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</si>
  <si>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</si>
  <si>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</si>
  <si>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</si>
  <si>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</si>
  <si>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</si>
  <si>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</si>
  <si>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</si>
  <si>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</si>
  <si>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</si>
  <si>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</si>
  <si>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</si>
  <si>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</si>
  <si>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</si>
  <si>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</si>
  <si>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</si>
  <si>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</si>
  <si>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</si>
  <si>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</si>
  <si>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</si>
  <si>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</si>
  <si>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</si>
  <si>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</si>
  <si>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</si>
  <si>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</si>
  <si>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</si>
  <si>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</si>
  <si>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</si>
  <si>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</si>
  <si>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</si>
  <si>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</si>
  <si>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</si>
  <si>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</si>
  <si>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</si>
  <si>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</si>
  <si>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</si>
  <si>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</si>
  <si>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</si>
  <si>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</si>
  <si>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</si>
  <si>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</si>
  <si>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</si>
  <si>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</si>
  <si>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</si>
  <si>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</si>
  <si>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</si>
  <si>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</si>
  <si>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</si>
  <si>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</si>
  <si>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</si>
  <si>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</si>
  <si>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</si>
  <si>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</si>
  <si>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</si>
  <si>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</si>
  <si>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</si>
  <si>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</si>
  <si>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</si>
  <si>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</si>
  <si>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</si>
  <si>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</si>
  <si>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</si>
  <si>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</si>
  <si>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</si>
  <si>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</si>
  <si>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</si>
  <si>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</si>
  <si>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</si>
  <si>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</si>
  <si>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30/12/19 - VENCIMENTO 08/01/20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</si>
</sst>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244101</v>
      </c>
      <c r="C7" s="48">
        <f t="shared" si="0"/>
        <v>114520</v>
      </c>
      <c r="D7" s="48">
        <f t="shared" si="0"/>
        <v>256102</v>
      </c>
      <c r="E7" s="48">
        <f t="shared" si="0"/>
        <v>143923</v>
      </c>
      <c r="F7" s="48">
        <f t="shared" si="0"/>
        <v>161759</v>
      </c>
      <c r="G7" s="48">
        <f t="shared" si="0"/>
        <v>178774</v>
      </c>
      <c r="H7" s="48">
        <f t="shared" si="0"/>
        <v>205888</v>
      </c>
      <c r="I7" s="48">
        <f t="shared" si="0"/>
        <v>288204</v>
      </c>
      <c r="J7" s="48">
        <f t="shared" si="0"/>
        <v>62962</v>
      </c>
      <c r="K7" s="48">
        <f t="shared" si="0"/>
        <v>1656233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19305</v>
      </c>
      <c r="C8" s="46">
        <f t="shared" si="1"/>
        <v>11773</v>
      </c>
      <c r="D8" s="46">
        <f t="shared" si="1"/>
        <v>20390</v>
      </c>
      <c r="E8" s="46">
        <f t="shared" si="1"/>
        <v>11448</v>
      </c>
      <c r="F8" s="46">
        <f t="shared" si="1"/>
        <v>12896</v>
      </c>
      <c r="G8" s="46">
        <f t="shared" si="1"/>
        <v>9227</v>
      </c>
      <c r="H8" s="46">
        <f t="shared" si="1"/>
        <v>8579</v>
      </c>
      <c r="I8" s="46">
        <f t="shared" si="1"/>
        <v>20127</v>
      </c>
      <c r="J8" s="46">
        <f t="shared" si="1"/>
        <v>2594</v>
      </c>
      <c r="K8" s="39">
        <f>SUM(B8:J8)</f>
        <v>116339</v>
      </c>
      <c r="L8"/>
      <c r="M8"/>
      <c r="N8"/>
    </row>
    <row r="9" spans="1:14" ht="16.5" customHeight="1">
      <c r="A9" s="23" t="s">
        <v>36</v>
      </c>
      <c r="B9" s="46">
        <v>19290</v>
      </c>
      <c r="C9" s="46">
        <v>11769</v>
      </c>
      <c r="D9" s="46">
        <v>20385</v>
      </c>
      <c r="E9" s="46">
        <v>11416</v>
      </c>
      <c r="F9" s="46">
        <v>12884</v>
      </c>
      <c r="G9" s="46">
        <v>9225</v>
      </c>
      <c r="H9" s="46">
        <v>8579</v>
      </c>
      <c r="I9" s="46">
        <v>20096</v>
      </c>
      <c r="J9" s="46">
        <v>2594</v>
      </c>
      <c r="K9" s="39">
        <f>SUM(B9:J9)</f>
        <v>116238</v>
      </c>
      <c r="L9"/>
      <c r="M9"/>
      <c r="N9"/>
    </row>
    <row r="10" spans="1:14" ht="16.5" customHeight="1">
      <c r="A10" s="23" t="s">
        <v>35</v>
      </c>
      <c r="B10" s="46">
        <v>15</v>
      </c>
      <c r="C10" s="46">
        <v>4</v>
      </c>
      <c r="D10" s="46">
        <v>5</v>
      </c>
      <c r="E10" s="46">
        <v>32</v>
      </c>
      <c r="F10" s="46">
        <v>12</v>
      </c>
      <c r="G10" s="46">
        <v>2</v>
      </c>
      <c r="H10" s="46">
        <v>0</v>
      </c>
      <c r="I10" s="46">
        <v>31</v>
      </c>
      <c r="J10" s="46">
        <v>0</v>
      </c>
      <c r="K10" s="39">
        <f>SUM(B10:J10)</f>
        <v>101</v>
      </c>
      <c r="L10"/>
      <c r="M10"/>
      <c r="N10"/>
    </row>
    <row r="11" spans="1:14" ht="16.5" customHeight="1">
      <c r="A11" s="45" t="s">
        <v>34</v>
      </c>
      <c r="B11" s="44">
        <v>224796</v>
      </c>
      <c r="C11" s="44">
        <v>102747</v>
      </c>
      <c r="D11" s="44">
        <v>235712</v>
      </c>
      <c r="E11" s="44">
        <v>132475</v>
      </c>
      <c r="F11" s="44">
        <v>148863</v>
      </c>
      <c r="G11" s="44">
        <v>169547</v>
      </c>
      <c r="H11" s="44">
        <v>197309</v>
      </c>
      <c r="I11" s="44">
        <v>268077</v>
      </c>
      <c r="J11" s="44">
        <v>60368</v>
      </c>
      <c r="K11" s="39">
        <f>SUM(B11:J11)</f>
        <v>1539894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886625.72</v>
      </c>
      <c r="C17" s="37">
        <f t="shared" si="2"/>
        <v>449990.55</v>
      </c>
      <c r="D17" s="37">
        <f t="shared" si="2"/>
        <v>1069692.74</v>
      </c>
      <c r="E17" s="37">
        <f t="shared" si="2"/>
        <v>584100.9900000001</v>
      </c>
      <c r="F17" s="37">
        <f t="shared" si="2"/>
        <v>631899.8400000001</v>
      </c>
      <c r="G17" s="37">
        <f t="shared" si="2"/>
        <v>666299.6</v>
      </c>
      <c r="H17" s="37">
        <f t="shared" si="2"/>
        <v>666827.7100000001</v>
      </c>
      <c r="I17" s="37">
        <f t="shared" si="2"/>
        <v>962744.85</v>
      </c>
      <c r="J17" s="37">
        <f t="shared" si="2"/>
        <v>229936.82</v>
      </c>
      <c r="K17" s="37">
        <f aca="true" t="shared" si="3" ref="K17:K22">SUM(B17:J17)</f>
        <v>6148118.819999999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830138.68</v>
      </c>
      <c r="C18" s="31">
        <f t="shared" si="4"/>
        <v>427514.61</v>
      </c>
      <c r="D18" s="31">
        <f t="shared" si="4"/>
        <v>1059058.6</v>
      </c>
      <c r="E18" s="31">
        <f t="shared" si="4"/>
        <v>518151.58</v>
      </c>
      <c r="F18" s="31">
        <f t="shared" si="4"/>
        <v>615865.04</v>
      </c>
      <c r="G18" s="31">
        <f t="shared" si="4"/>
        <v>688190.51</v>
      </c>
      <c r="H18" s="31">
        <f t="shared" si="4"/>
        <v>631787.92</v>
      </c>
      <c r="I18" s="31">
        <f t="shared" si="4"/>
        <v>892740.71</v>
      </c>
      <c r="J18" s="31">
        <f t="shared" si="4"/>
        <v>220965.14</v>
      </c>
      <c r="K18" s="31">
        <f t="shared" si="3"/>
        <v>5884412.79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17170.09</v>
      </c>
      <c r="C19" s="31">
        <f t="shared" si="5"/>
        <v>-2142.83</v>
      </c>
      <c r="D19" s="31">
        <f t="shared" si="5"/>
        <v>-942.09</v>
      </c>
      <c r="E19" s="31">
        <f t="shared" si="5"/>
        <v>44248.59</v>
      </c>
      <c r="F19" s="31">
        <f t="shared" si="5"/>
        <v>-5593.97</v>
      </c>
      <c r="G19" s="31">
        <f t="shared" si="5"/>
        <v>-27064.55</v>
      </c>
      <c r="H19" s="31">
        <f t="shared" si="5"/>
        <v>28245.02</v>
      </c>
      <c r="I19" s="31">
        <f t="shared" si="5"/>
        <v>18863.37</v>
      </c>
      <c r="J19" s="31">
        <f t="shared" si="5"/>
        <v>8106.71</v>
      </c>
      <c r="K19" s="31">
        <f t="shared" si="3"/>
        <v>80890.34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-148591.91999999998</v>
      </c>
      <c r="C25" s="31">
        <f t="shared" si="6"/>
        <v>-56355.17999999999</v>
      </c>
      <c r="D25" s="31">
        <f t="shared" si="6"/>
        <v>-1364904</v>
      </c>
      <c r="E25" s="31">
        <f t="shared" si="6"/>
        <v>-142754.13</v>
      </c>
      <c r="F25" s="31">
        <f t="shared" si="6"/>
        <v>-55401.2</v>
      </c>
      <c r="G25" s="31">
        <f t="shared" si="6"/>
        <v>-133712.35</v>
      </c>
      <c r="H25" s="31">
        <f t="shared" si="6"/>
        <v>-773289.66</v>
      </c>
      <c r="I25" s="31">
        <f t="shared" si="6"/>
        <v>-119808.73000000001</v>
      </c>
      <c r="J25" s="31">
        <f t="shared" si="6"/>
        <v>-26675.21</v>
      </c>
      <c r="K25" s="31">
        <f aca="true" t="shared" si="7" ref="K25:K33">SUM(B25:J25)</f>
        <v>-2821492.38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-148591.91999999998</v>
      </c>
      <c r="C26" s="31">
        <f t="shared" si="8"/>
        <v>-56355.17999999999</v>
      </c>
      <c r="D26" s="31">
        <f t="shared" si="8"/>
        <v>-116878.69</v>
      </c>
      <c r="E26" s="31">
        <f t="shared" si="8"/>
        <v>-142754.13</v>
      </c>
      <c r="F26" s="31">
        <f t="shared" si="8"/>
        <v>-55401.2</v>
      </c>
      <c r="G26" s="31">
        <f t="shared" si="8"/>
        <v>-133712.35</v>
      </c>
      <c r="H26" s="31">
        <f t="shared" si="8"/>
        <v>-58289.659999999996</v>
      </c>
      <c r="I26" s="31">
        <f t="shared" si="8"/>
        <v>-119808.73000000001</v>
      </c>
      <c r="J26" s="31">
        <f t="shared" si="8"/>
        <v>-21456.97</v>
      </c>
      <c r="K26" s="31">
        <f t="shared" si="7"/>
        <v>-853248.83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-82947</v>
      </c>
      <c r="C27" s="31">
        <f aca="true" t="shared" si="9" ref="C27:J27">-ROUND((C9)*$E$3,2)</f>
        <v>-50606.7</v>
      </c>
      <c r="D27" s="31">
        <f t="shared" si="9"/>
        <v>-87655.5</v>
      </c>
      <c r="E27" s="31">
        <f t="shared" si="9"/>
        <v>-49088.8</v>
      </c>
      <c r="F27" s="31">
        <f t="shared" si="9"/>
        <v>-55401.2</v>
      </c>
      <c r="G27" s="31">
        <f t="shared" si="9"/>
        <v>-39667.5</v>
      </c>
      <c r="H27" s="31">
        <f t="shared" si="9"/>
        <v>-36889.7</v>
      </c>
      <c r="I27" s="31">
        <f t="shared" si="9"/>
        <v>-86412.8</v>
      </c>
      <c r="J27" s="31">
        <f t="shared" si="9"/>
        <v>-11154.2</v>
      </c>
      <c r="K27" s="31">
        <f t="shared" si="7"/>
        <v>-499823.4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0</v>
      </c>
      <c r="C29" s="31">
        <v>0</v>
      </c>
      <c r="D29" s="31">
        <v>0</v>
      </c>
      <c r="E29" s="31">
        <v>0</v>
      </c>
      <c r="F29" s="27">
        <v>0</v>
      </c>
      <c r="G29" s="31">
        <v>0</v>
      </c>
      <c r="H29" s="31">
        <v>0</v>
      </c>
      <c r="I29" s="31">
        <v>0</v>
      </c>
      <c r="J29" s="31">
        <v>0</v>
      </c>
      <c r="K29" s="31">
        <f t="shared" si="7"/>
        <v>0</v>
      </c>
      <c r="L29"/>
      <c r="M29"/>
      <c r="N29"/>
    </row>
    <row r="30" spans="1:14" ht="16.5" customHeight="1">
      <c r="A30" s="26" t="s">
        <v>21</v>
      </c>
      <c r="B30" s="31">
        <v>-65644.92</v>
      </c>
      <c r="C30" s="31">
        <v>-5748.48</v>
      </c>
      <c r="D30" s="31">
        <v>-29223.19</v>
      </c>
      <c r="E30" s="31">
        <v>-93665.33</v>
      </c>
      <c r="F30" s="27">
        <v>0</v>
      </c>
      <c r="G30" s="31">
        <v>-94044.85</v>
      </c>
      <c r="H30" s="31">
        <v>-21399.96</v>
      </c>
      <c r="I30" s="31">
        <v>-33395.93</v>
      </c>
      <c r="J30" s="31">
        <v>-10302.77</v>
      </c>
      <c r="K30" s="31">
        <f t="shared" si="7"/>
        <v>-353425.43000000005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-1248025.31</v>
      </c>
      <c r="E31" s="28">
        <f t="shared" si="10"/>
        <v>0</v>
      </c>
      <c r="F31" s="28">
        <f t="shared" si="10"/>
        <v>0</v>
      </c>
      <c r="G31" s="28">
        <f t="shared" si="10"/>
        <v>0</v>
      </c>
      <c r="H31" s="28">
        <f t="shared" si="10"/>
        <v>-715000</v>
      </c>
      <c r="I31" s="28">
        <f t="shared" si="10"/>
        <v>0</v>
      </c>
      <c r="J31" s="28">
        <f t="shared" si="10"/>
        <v>-5218.24</v>
      </c>
      <c r="K31" s="31">
        <f t="shared" si="7"/>
        <v>-1968243.55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1000000</v>
      </c>
      <c r="E39" s="17">
        <v>0</v>
      </c>
      <c r="F39" s="17">
        <v>0</v>
      </c>
      <c r="G39" s="17">
        <v>0</v>
      </c>
      <c r="H39" s="28">
        <v>650000</v>
      </c>
      <c r="I39" s="17">
        <v>0</v>
      </c>
      <c r="J39" s="17">
        <v>0</v>
      </c>
      <c r="K39" s="28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28">
        <v>-2230000</v>
      </c>
      <c r="E40" s="17">
        <v>0</v>
      </c>
      <c r="F40" s="17">
        <v>0</v>
      </c>
      <c r="G40" s="17">
        <v>0</v>
      </c>
      <c r="H40" s="28">
        <v>-1365000</v>
      </c>
      <c r="I40" s="17">
        <v>0</v>
      </c>
      <c r="J40" s="17">
        <v>0</v>
      </c>
      <c r="K40" s="28">
        <f>SUM(B40:J40)</f>
        <v>-3595000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738033.8</v>
      </c>
      <c r="C45" s="10">
        <f t="shared" si="11"/>
        <v>393635.37</v>
      </c>
      <c r="D45" s="10">
        <f>IF(+D17+D25+D46&lt;0,0,D17+D25)</f>
        <v>0</v>
      </c>
      <c r="E45" s="10">
        <f t="shared" si="11"/>
        <v>441346.8600000001</v>
      </c>
      <c r="F45" s="10">
        <f t="shared" si="11"/>
        <v>576498.6400000001</v>
      </c>
      <c r="G45" s="10">
        <f t="shared" si="11"/>
        <v>532587.25</v>
      </c>
      <c r="H45" s="10">
        <f>IF(+H17+H25+H46&lt;0,0,H17+H25)</f>
        <v>0</v>
      </c>
      <c r="I45" s="10">
        <f t="shared" si="11"/>
        <v>842936.12</v>
      </c>
      <c r="J45" s="10">
        <f t="shared" si="11"/>
        <v>203261.61000000002</v>
      </c>
      <c r="K45" s="21">
        <f>SUM(B45:J45)</f>
        <v>3728299.65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62"/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f>IF(+D17+D25+D46&gt;0,0,D17+D25+D46)</f>
        <v>-295211.26</v>
      </c>
      <c r="E47" s="17">
        <v>0</v>
      </c>
      <c r="F47" s="17">
        <v>0</v>
      </c>
      <c r="G47" s="17">
        <v>0</v>
      </c>
      <c r="H47" s="28">
        <f>IF(+H17+H25+H46&gt;0,0,H17+H25+H46)</f>
        <v>-106461.94999999995</v>
      </c>
      <c r="I47" s="17">
        <v>0</v>
      </c>
      <c r="J47" s="17">
        <v>0</v>
      </c>
      <c r="K47" s="21">
        <f>SUM(B47:J47)</f>
        <v>-401673.20999999996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738033.8</v>
      </c>
      <c r="C51" s="10">
        <f t="shared" si="12"/>
        <v>393635.37</v>
      </c>
      <c r="D51" s="10">
        <f t="shared" si="12"/>
        <v>0</v>
      </c>
      <c r="E51" s="10">
        <f t="shared" si="12"/>
        <v>441346.87</v>
      </c>
      <c r="F51" s="10">
        <f t="shared" si="12"/>
        <v>576498.64</v>
      </c>
      <c r="G51" s="10">
        <f t="shared" si="12"/>
        <v>532587.25</v>
      </c>
      <c r="H51" s="10">
        <f t="shared" si="12"/>
        <v>0</v>
      </c>
      <c r="I51" s="10">
        <f>SUM(I52:I64)</f>
        <v>842936.1300000001</v>
      </c>
      <c r="J51" s="10">
        <f t="shared" si="12"/>
        <v>203261.61</v>
      </c>
      <c r="K51" s="5">
        <f>SUM(K52:K64)</f>
        <v>3728299.67</v>
      </c>
      <c r="L51" s="9"/>
    </row>
    <row r="52" spans="1:11" ht="16.5" customHeight="1">
      <c r="A52" s="7" t="s">
        <v>71</v>
      </c>
      <c r="B52" s="8">
        <v>642089.41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642089.41</v>
      </c>
    </row>
    <row r="53" spans="1:11" ht="16.5" customHeight="1">
      <c r="A53" s="7" t="s">
        <v>72</v>
      </c>
      <c r="B53" s="8">
        <v>95944.39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95944.39</v>
      </c>
    </row>
    <row r="54" spans="1:11" ht="16.5" customHeight="1">
      <c r="A54" s="7" t="s">
        <v>4</v>
      </c>
      <c r="B54" s="6">
        <v>0</v>
      </c>
      <c r="C54" s="8">
        <v>393635.37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393635.37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441346.87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441346.87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576498.64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576498.64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532587.25</v>
      </c>
      <c r="H58" s="6">
        <v>0</v>
      </c>
      <c r="I58" s="6">
        <v>0</v>
      </c>
      <c r="J58" s="6">
        <v>0</v>
      </c>
      <c r="K58" s="5">
        <f t="shared" si="13"/>
        <v>532587.25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616186.31</v>
      </c>
      <c r="J61" s="6">
        <v>0</v>
      </c>
      <c r="K61" s="5">
        <f t="shared" si="13"/>
        <v>616186.31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226749.82</v>
      </c>
      <c r="J62" s="6">
        <v>0</v>
      </c>
      <c r="K62" s="5">
        <f t="shared" si="13"/>
        <v>226749.82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203261.61</v>
      </c>
      <c r="K63" s="5">
        <f t="shared" si="13"/>
        <v>203261.61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62387.299999999996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5267.8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3807.67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17152.96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5900.71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2020-01-07T21:55:36Z</dcterms:modified>
  <cp:category/>
  <cp:version/>
  <cp:contentType/>
  <cp:contentStatus/>
</cp:coreProperties>
</file>