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<sst xmlns="http://schemas.openxmlformats.org/spreadsheetml/2006/main" count="82" uniqueCount="81">
  <si>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</si>
  <si>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</si>
  <si>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</si>
  <si>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</si>
  <si>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</si>
  <si>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</si>
  <si>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</si>
  <si>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</si>
  <si>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</si>
  <si>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</si>
  <si>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</si>
  <si>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</si>
  <si>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</si>
  <si>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</si>
  <si>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</si>
  <si>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</si>
  <si>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</si>
  <si>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</si>
  <si>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</si>
  <si>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</si>
  <si>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</si>
  <si>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</si>
  <si>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</si>
  <si>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</si>
  <si>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</si>
  <si>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</si>
  <si>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</si>
  <si>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</si>
  <si>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</si>
  <si>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</si>
  <si>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</si>
  <si>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</si>
  <si>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</si>
  <si>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</si>
  <si>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</si>
  <si>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</si>
  <si>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</si>
  <si>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</si>
  <si>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</si>
  <si>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</si>
  <si>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</si>
  <si>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</si>
  <si>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</si>
  <si>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</si>
  <si>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</si>
  <si>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</si>
  <si>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</si>
  <si>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</si>
  <si>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</si>
  <si>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</si>
  <si>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</si>
  <si>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</si>
  <si>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</si>
  <si>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</si>
  <si>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</si>
  <si>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</si>
  <si>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</si>
  <si>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</si>
  <si>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</si>
  <si>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</si>
  <si>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</si>
  <si>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</si>
  <si>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</si>
  <si>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</si>
  <si>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</si>
  <si>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</si>
  <si>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</si>
  <si>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</si>
  <si>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</si>
  <si>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</si>
  <si>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</si>
  <si>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</si>
  <si>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</si>
  <si>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</si>
  <si>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</si>
  <si>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</si>
  <si>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</si>
  <si>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</si>
  <si>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</si>
  <si>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</si>
  <si>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20/12/19 - VENCIMENTO 30/12/19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</si>
</sst>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2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b/>
      <sz val="12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73</v>
      </c>
      <c r="C5" s="49" t="s">
        <v>49</v>
      </c>
      <c r="D5" s="50" t="s">
        <v>74</v>
      </c>
      <c r="E5" s="50" t="s">
        <v>75</v>
      </c>
      <c r="F5" s="50" t="s">
        <v>76</v>
      </c>
      <c r="G5" s="49" t="s">
        <v>77</v>
      </c>
      <c r="H5" s="50" t="s">
        <v>74</v>
      </c>
      <c r="I5" s="49" t="s">
        <v>48</v>
      </c>
      <c r="J5" s="49" t="s">
        <v>78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391938</v>
      </c>
      <c r="C7" s="47">
        <f t="shared" si="0"/>
        <v>312979</v>
      </c>
      <c r="D7" s="47">
        <f t="shared" si="0"/>
        <v>389830</v>
      </c>
      <c r="E7" s="47">
        <f t="shared" si="0"/>
        <v>249514</v>
      </c>
      <c r="F7" s="47">
        <f t="shared" si="0"/>
        <v>254738</v>
      </c>
      <c r="G7" s="47">
        <f t="shared" si="0"/>
        <v>276464</v>
      </c>
      <c r="H7" s="47">
        <f t="shared" si="0"/>
        <v>294803</v>
      </c>
      <c r="I7" s="47">
        <f t="shared" si="0"/>
        <v>458401</v>
      </c>
      <c r="J7" s="47">
        <f t="shared" si="0"/>
        <v>134429</v>
      </c>
      <c r="K7" s="47">
        <f t="shared" si="0"/>
        <v>2763096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31526</v>
      </c>
      <c r="C8" s="45">
        <f t="shared" si="1"/>
        <v>28387</v>
      </c>
      <c r="D8" s="45">
        <f t="shared" si="1"/>
        <v>30175</v>
      </c>
      <c r="E8" s="45">
        <f t="shared" si="1"/>
        <v>20756</v>
      </c>
      <c r="F8" s="45">
        <f t="shared" si="1"/>
        <v>20739</v>
      </c>
      <c r="G8" s="45">
        <f t="shared" si="1"/>
        <v>14388</v>
      </c>
      <c r="H8" s="45">
        <f t="shared" si="1"/>
        <v>12036</v>
      </c>
      <c r="I8" s="45">
        <f t="shared" si="1"/>
        <v>34177</v>
      </c>
      <c r="J8" s="45">
        <f t="shared" si="1"/>
        <v>6838</v>
      </c>
      <c r="K8" s="38">
        <f>SUM(B8:J8)</f>
        <v>199022</v>
      </c>
      <c r="L8"/>
      <c r="M8"/>
      <c r="N8"/>
    </row>
    <row r="9" spans="1:14" ht="16.5" customHeight="1">
      <c r="A9" s="22" t="s">
        <v>36</v>
      </c>
      <c r="B9" s="45">
        <v>31494</v>
      </c>
      <c r="C9" s="45">
        <v>28382</v>
      </c>
      <c r="D9" s="45">
        <v>30141</v>
      </c>
      <c r="E9" s="45">
        <v>20707</v>
      </c>
      <c r="F9" s="45">
        <v>20707</v>
      </c>
      <c r="G9" s="45">
        <v>14381</v>
      </c>
      <c r="H9" s="45">
        <v>12036</v>
      </c>
      <c r="I9" s="45">
        <v>34091</v>
      </c>
      <c r="J9" s="45">
        <v>6838</v>
      </c>
      <c r="K9" s="38">
        <f>SUM(B9:J9)</f>
        <v>198777</v>
      </c>
      <c r="L9"/>
      <c r="M9"/>
      <c r="N9"/>
    </row>
    <row r="10" spans="1:14" ht="16.5" customHeight="1">
      <c r="A10" s="22" t="s">
        <v>35</v>
      </c>
      <c r="B10" s="45">
        <v>32</v>
      </c>
      <c r="C10" s="45">
        <v>5</v>
      </c>
      <c r="D10" s="45">
        <v>34</v>
      </c>
      <c r="E10" s="45">
        <v>49</v>
      </c>
      <c r="F10" s="45">
        <v>32</v>
      </c>
      <c r="G10" s="45">
        <v>7</v>
      </c>
      <c r="H10" s="45">
        <v>0</v>
      </c>
      <c r="I10" s="45">
        <v>86</v>
      </c>
      <c r="J10" s="45">
        <v>0</v>
      </c>
      <c r="K10" s="38">
        <f>SUM(B10:J10)</f>
        <v>245</v>
      </c>
      <c r="L10"/>
      <c r="M10"/>
      <c r="N10"/>
    </row>
    <row r="11" spans="1:14" ht="16.5" customHeight="1">
      <c r="A11" s="44" t="s">
        <v>34</v>
      </c>
      <c r="B11" s="43">
        <v>360412</v>
      </c>
      <c r="C11" s="43">
        <v>284592</v>
      </c>
      <c r="D11" s="43">
        <v>359655</v>
      </c>
      <c r="E11" s="43">
        <v>228758</v>
      </c>
      <c r="F11" s="43">
        <v>233999</v>
      </c>
      <c r="G11" s="43">
        <v>262076</v>
      </c>
      <c r="H11" s="43">
        <v>282767</v>
      </c>
      <c r="I11" s="43">
        <v>424224</v>
      </c>
      <c r="J11" s="43">
        <v>127591</v>
      </c>
      <c r="K11" s="38">
        <f>SUM(B11:J11)</f>
        <v>2564074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1.020683396263715</v>
      </c>
      <c r="C15" s="39">
        <v>0.994987709608148</v>
      </c>
      <c r="D15" s="39">
        <v>0.999110442995856</v>
      </c>
      <c r="E15" s="39">
        <v>1.085397004800874</v>
      </c>
      <c r="F15" s="39">
        <v>0.990916889171199</v>
      </c>
      <c r="G15" s="39">
        <v>0.960672882518142</v>
      </c>
      <c r="H15" s="39">
        <v>1.044706488194057</v>
      </c>
      <c r="I15" s="39">
        <v>1.021129732718433</v>
      </c>
      <c r="J15" s="39">
        <v>1.036687739727374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1399788.6600000001</v>
      </c>
      <c r="C17" s="36">
        <f t="shared" si="2"/>
        <v>1187144.4</v>
      </c>
      <c r="D17" s="36">
        <f t="shared" si="2"/>
        <v>1622206.21</v>
      </c>
      <c r="E17" s="36">
        <f t="shared" si="2"/>
        <v>996713.2800000001</v>
      </c>
      <c r="F17" s="36">
        <f t="shared" si="2"/>
        <v>982683.38</v>
      </c>
      <c r="G17" s="36">
        <f t="shared" si="2"/>
        <v>1027567.9999999999</v>
      </c>
      <c r="H17" s="36">
        <f t="shared" si="2"/>
        <v>951870.2</v>
      </c>
      <c r="I17" s="36">
        <f t="shared" si="2"/>
        <v>1501086.72</v>
      </c>
      <c r="J17" s="36">
        <f t="shared" si="2"/>
        <v>489952.04000000004</v>
      </c>
      <c r="K17" s="36">
        <f aca="true" t="shared" si="3" ref="K17:K22">SUM(B17:J17)</f>
        <v>10159012.89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1332902.75</v>
      </c>
      <c r="C18" s="30">
        <f t="shared" si="4"/>
        <v>1168381.9</v>
      </c>
      <c r="D18" s="30">
        <f t="shared" si="4"/>
        <v>1612064</v>
      </c>
      <c r="E18" s="30">
        <f t="shared" si="4"/>
        <v>898300.3</v>
      </c>
      <c r="F18" s="30">
        <f t="shared" si="4"/>
        <v>969863.99</v>
      </c>
      <c r="G18" s="30">
        <f t="shared" si="4"/>
        <v>1064248.17</v>
      </c>
      <c r="H18" s="30">
        <f t="shared" si="4"/>
        <v>904632.49</v>
      </c>
      <c r="I18" s="30">
        <f t="shared" si="4"/>
        <v>1419942.94</v>
      </c>
      <c r="J18" s="30">
        <f t="shared" si="4"/>
        <v>471778.58</v>
      </c>
      <c r="K18" s="30">
        <f t="shared" si="3"/>
        <v>9842115.120000001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27568.96</v>
      </c>
      <c r="C19" s="30">
        <f t="shared" si="5"/>
        <v>-5856.27</v>
      </c>
      <c r="D19" s="30">
        <f t="shared" si="5"/>
        <v>-1434.02</v>
      </c>
      <c r="E19" s="30">
        <f t="shared" si="5"/>
        <v>76712.16</v>
      </c>
      <c r="F19" s="30">
        <f t="shared" si="5"/>
        <v>-8809.38</v>
      </c>
      <c r="G19" s="30">
        <f t="shared" si="5"/>
        <v>-41853.81</v>
      </c>
      <c r="H19" s="30">
        <f t="shared" si="5"/>
        <v>40442.94</v>
      </c>
      <c r="I19" s="30">
        <f t="shared" si="5"/>
        <v>30003.01</v>
      </c>
      <c r="J19" s="30">
        <f t="shared" si="5"/>
        <v>17308.49</v>
      </c>
      <c r="K19" s="30">
        <f t="shared" si="3"/>
        <v>134082.08</v>
      </c>
      <c r="L19"/>
      <c r="M19"/>
      <c r="N19"/>
    </row>
    <row r="20" spans="1:14" ht="16.5" customHeight="1">
      <c r="A20" s="18" t="s">
        <v>28</v>
      </c>
      <c r="B20" s="30">
        <v>37993.09</v>
      </c>
      <c r="C20" s="30">
        <v>24618.77</v>
      </c>
      <c r="D20" s="30">
        <v>21006.43</v>
      </c>
      <c r="E20" s="30">
        <v>23663.8</v>
      </c>
      <c r="F20" s="30">
        <v>20304.91</v>
      </c>
      <c r="G20" s="30">
        <v>14549.48</v>
      </c>
      <c r="H20" s="30">
        <v>20479.09</v>
      </c>
      <c r="I20" s="30">
        <v>51140.77</v>
      </c>
      <c r="J20" s="30">
        <v>9425.52</v>
      </c>
      <c r="K20" s="30">
        <f t="shared" si="3"/>
        <v>223181.86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-9430.2</v>
      </c>
      <c r="E22" s="30">
        <v>-3286.84</v>
      </c>
      <c r="F22" s="34">
        <v>0</v>
      </c>
      <c r="G22" s="30">
        <v>-9375.84</v>
      </c>
      <c r="H22" s="30">
        <v>-13684.32</v>
      </c>
      <c r="I22" s="34">
        <v>0</v>
      </c>
      <c r="J22" s="30">
        <v>-8560.55</v>
      </c>
      <c r="K22" s="30">
        <f t="shared" si="3"/>
        <v>-44337.75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-224251.08000000002</v>
      </c>
      <c r="C25" s="30">
        <f t="shared" si="6"/>
        <v>-142698.68</v>
      </c>
      <c r="D25" s="30">
        <f t="shared" si="6"/>
        <v>-2966679.15</v>
      </c>
      <c r="E25" s="30">
        <f t="shared" si="6"/>
        <v>-181647.37</v>
      </c>
      <c r="F25" s="30">
        <f t="shared" si="6"/>
        <v>-107571.04000000001</v>
      </c>
      <c r="G25" s="30">
        <f t="shared" si="6"/>
        <v>-158121.16999999998</v>
      </c>
      <c r="H25" s="30">
        <f t="shared" si="6"/>
        <v>-1801005.2899999998</v>
      </c>
      <c r="I25" s="30">
        <f t="shared" si="6"/>
        <v>-201284.55999999997</v>
      </c>
      <c r="J25" s="30">
        <f t="shared" si="6"/>
        <v>-52187.740000000005</v>
      </c>
      <c r="K25" s="30">
        <f aca="true" t="shared" si="7" ref="K25:K33">SUM(B25:J25)</f>
        <v>-5835446.08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-198378.37000000002</v>
      </c>
      <c r="C26" s="30">
        <f t="shared" si="8"/>
        <v>-126743.7</v>
      </c>
      <c r="D26" s="30">
        <f t="shared" si="8"/>
        <v>-148594.77</v>
      </c>
      <c r="E26" s="30">
        <f t="shared" si="8"/>
        <v>-170669.25</v>
      </c>
      <c r="F26" s="30">
        <f t="shared" si="8"/>
        <v>-89040.1</v>
      </c>
      <c r="G26" s="30">
        <f t="shared" si="8"/>
        <v>-143729.74</v>
      </c>
      <c r="H26" s="30">
        <f t="shared" si="8"/>
        <v>-72616.41</v>
      </c>
      <c r="I26" s="30">
        <f t="shared" si="8"/>
        <v>-179147.09999999998</v>
      </c>
      <c r="J26" s="30">
        <f t="shared" si="8"/>
        <v>-39446.990000000005</v>
      </c>
      <c r="K26" s="30">
        <f t="shared" si="7"/>
        <v>-1168366.43</v>
      </c>
      <c r="L26"/>
      <c r="M26"/>
      <c r="N26"/>
    </row>
    <row r="27" spans="1:14" s="23" customFormat="1" ht="16.5" customHeight="1">
      <c r="A27" s="29" t="s">
        <v>70</v>
      </c>
      <c r="B27" s="30">
        <f>-ROUND((B9)*$E$3,2)</f>
        <v>-135424.2</v>
      </c>
      <c r="C27" s="30">
        <f aca="true" t="shared" si="9" ref="C27:J27">-ROUND((C9)*$E$3,2)</f>
        <v>-122042.6</v>
      </c>
      <c r="D27" s="30">
        <f t="shared" si="9"/>
        <v>-129606.3</v>
      </c>
      <c r="E27" s="30">
        <f t="shared" si="9"/>
        <v>-89040.1</v>
      </c>
      <c r="F27" s="30">
        <f t="shared" si="9"/>
        <v>-89040.1</v>
      </c>
      <c r="G27" s="30">
        <f t="shared" si="9"/>
        <v>-61838.3</v>
      </c>
      <c r="H27" s="30">
        <f t="shared" si="9"/>
        <v>-51754.8</v>
      </c>
      <c r="I27" s="30">
        <f t="shared" si="9"/>
        <v>-146591.3</v>
      </c>
      <c r="J27" s="30">
        <f t="shared" si="9"/>
        <v>-29403.4</v>
      </c>
      <c r="K27" s="30">
        <f t="shared" si="7"/>
        <v>-854741.1000000002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-331.1</v>
      </c>
      <c r="C29" s="30">
        <v>-210.7</v>
      </c>
      <c r="D29" s="30">
        <v>-511.7</v>
      </c>
      <c r="E29" s="30">
        <v>-481.6</v>
      </c>
      <c r="F29" s="26">
        <v>0</v>
      </c>
      <c r="G29" s="30">
        <v>-150.5</v>
      </c>
      <c r="H29" s="30">
        <v>0</v>
      </c>
      <c r="I29" s="30">
        <v>0</v>
      </c>
      <c r="J29" s="30">
        <v>0</v>
      </c>
      <c r="K29" s="30">
        <f t="shared" si="7"/>
        <v>-1685.6</v>
      </c>
      <c r="L29"/>
      <c r="M29"/>
      <c r="N29"/>
    </row>
    <row r="30" spans="1:14" ht="16.5" customHeight="1">
      <c r="A30" s="25" t="s">
        <v>21</v>
      </c>
      <c r="B30" s="30">
        <v>-62623.07</v>
      </c>
      <c r="C30" s="30">
        <v>-4490.4</v>
      </c>
      <c r="D30" s="30">
        <v>-18476.77</v>
      </c>
      <c r="E30" s="30">
        <v>-81147.55</v>
      </c>
      <c r="F30" s="26">
        <v>0</v>
      </c>
      <c r="G30" s="30">
        <v>-81740.94</v>
      </c>
      <c r="H30" s="30">
        <v>-20861.61</v>
      </c>
      <c r="I30" s="30">
        <v>-32555.8</v>
      </c>
      <c r="J30" s="30">
        <v>-10043.59</v>
      </c>
      <c r="K30" s="30">
        <f t="shared" si="7"/>
        <v>-311939.73000000004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-25872.71</v>
      </c>
      <c r="C31" s="27">
        <f t="shared" si="10"/>
        <v>-15954.98</v>
      </c>
      <c r="D31" s="27">
        <f t="shared" si="10"/>
        <v>-2818084.38</v>
      </c>
      <c r="E31" s="27">
        <f t="shared" si="10"/>
        <v>-10978.12</v>
      </c>
      <c r="F31" s="27">
        <f t="shared" si="10"/>
        <v>-18530.94</v>
      </c>
      <c r="G31" s="27">
        <f t="shared" si="10"/>
        <v>-14391.43</v>
      </c>
      <c r="H31" s="27">
        <f t="shared" si="10"/>
        <v>-1728388.88</v>
      </c>
      <c r="I31" s="27">
        <f t="shared" si="10"/>
        <v>-22137.46</v>
      </c>
      <c r="J31" s="27">
        <f t="shared" si="10"/>
        <v>-12740.75</v>
      </c>
      <c r="K31" s="30">
        <f t="shared" si="7"/>
        <v>-4667079.649999999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-18025.31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-5218.24</v>
      </c>
      <c r="K32" s="30">
        <f t="shared" si="7"/>
        <v>-23243.550000000003</v>
      </c>
      <c r="L32"/>
      <c r="M32"/>
      <c r="N32"/>
    </row>
    <row r="33" spans="1:14" ht="16.5" customHeight="1">
      <c r="A33" s="25" t="s">
        <v>18</v>
      </c>
      <c r="B33" s="27">
        <v>-25872.71</v>
      </c>
      <c r="C33" s="27">
        <v>-15954.98</v>
      </c>
      <c r="D33" s="27">
        <v>-50059.07</v>
      </c>
      <c r="E33" s="27">
        <v>-10978.12</v>
      </c>
      <c r="F33" s="27">
        <v>-18530.94</v>
      </c>
      <c r="G33" s="27">
        <v>-14391.43</v>
      </c>
      <c r="H33" s="27">
        <v>-28388.88</v>
      </c>
      <c r="I33" s="27">
        <v>-22137.46</v>
      </c>
      <c r="J33" s="27">
        <v>-7522.51</v>
      </c>
      <c r="K33" s="30">
        <f t="shared" si="7"/>
        <v>-193836.1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-2750000</v>
      </c>
      <c r="E40" s="17">
        <v>0</v>
      </c>
      <c r="F40" s="17">
        <v>0</v>
      </c>
      <c r="G40" s="17">
        <v>0</v>
      </c>
      <c r="H40" s="27">
        <v>-1700000</v>
      </c>
      <c r="I40" s="17">
        <v>0</v>
      </c>
      <c r="J40" s="17">
        <v>0</v>
      </c>
      <c r="K40" s="27">
        <f>SUM(B40:J40)</f>
        <v>-4450000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10">
        <f aca="true" t="shared" si="11" ref="B45:J45">+B17+B25</f>
        <v>1175537.58</v>
      </c>
      <c r="C45" s="10">
        <f t="shared" si="11"/>
        <v>1044445.72</v>
      </c>
      <c r="D45" s="10">
        <f>IF(+D17+D25+D46&lt;0,0,D17+D25)</f>
        <v>0</v>
      </c>
      <c r="E45" s="10">
        <f t="shared" si="11"/>
        <v>815065.9100000001</v>
      </c>
      <c r="F45" s="10">
        <f t="shared" si="11"/>
        <v>875112.34</v>
      </c>
      <c r="G45" s="10">
        <f t="shared" si="11"/>
        <v>869446.8299999998</v>
      </c>
      <c r="H45" s="10">
        <f>IF(+H17+H25+H46&lt;0,0,H17+H25)</f>
        <v>0</v>
      </c>
      <c r="I45" s="10">
        <f t="shared" si="11"/>
        <v>1299802.16</v>
      </c>
      <c r="J45" s="10">
        <f t="shared" si="11"/>
        <v>437764.30000000005</v>
      </c>
      <c r="K45" s="20">
        <f>SUM(B45:J45)</f>
        <v>6517174.84</v>
      </c>
      <c r="L45" s="61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27">
        <v>-10842.679999999935</v>
      </c>
      <c r="I46" s="17">
        <v>0</v>
      </c>
      <c r="J46" s="17">
        <v>0</v>
      </c>
      <c r="K46" s="20">
        <f>SUM(B46:J46)</f>
        <v>-10842.679999999935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27">
        <f>IF(+D17+D25+D46&gt;0,0,D17+D25+D46)</f>
        <v>-1344472.94</v>
      </c>
      <c r="E47" s="17">
        <v>0</v>
      </c>
      <c r="F47" s="17">
        <v>0</v>
      </c>
      <c r="G47" s="17">
        <v>0</v>
      </c>
      <c r="H47" s="27">
        <f>IF(+H17+H25+H46&gt;0,0,H17+H25+H46)</f>
        <v>-859977.7699999998</v>
      </c>
      <c r="I47" s="17">
        <v>0</v>
      </c>
      <c r="J47" s="17">
        <v>0</v>
      </c>
      <c r="K47" s="20">
        <f>SUM(B47:J47)</f>
        <v>-2204450.71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1175537.57</v>
      </c>
      <c r="C51" s="10">
        <f t="shared" si="12"/>
        <v>1044445.73</v>
      </c>
      <c r="D51" s="10">
        <f t="shared" si="12"/>
        <v>0</v>
      </c>
      <c r="E51" s="10">
        <f t="shared" si="12"/>
        <v>815065.91</v>
      </c>
      <c r="F51" s="10">
        <f t="shared" si="12"/>
        <v>875112.34</v>
      </c>
      <c r="G51" s="10">
        <f t="shared" si="12"/>
        <v>869446.82</v>
      </c>
      <c r="H51" s="10">
        <f t="shared" si="12"/>
        <v>0</v>
      </c>
      <c r="I51" s="10">
        <f>SUM(I52:I64)</f>
        <v>1299802.1600000001</v>
      </c>
      <c r="J51" s="10">
        <f t="shared" si="12"/>
        <v>437764.29</v>
      </c>
      <c r="K51" s="5">
        <f>SUM(K52:K64)</f>
        <v>6517174.819999999</v>
      </c>
      <c r="L51" s="9"/>
    </row>
    <row r="52" spans="1:11" ht="16.5" customHeight="1">
      <c r="A52" s="7" t="s">
        <v>71</v>
      </c>
      <c r="B52" s="8">
        <v>1027419.84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1027419.84</v>
      </c>
    </row>
    <row r="53" spans="1:11" ht="16.5" customHeight="1">
      <c r="A53" s="7" t="s">
        <v>72</v>
      </c>
      <c r="B53" s="8">
        <v>148117.73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148117.73</v>
      </c>
    </row>
    <row r="54" spans="1:11" ht="16.5" customHeight="1">
      <c r="A54" s="7" t="s">
        <v>4</v>
      </c>
      <c r="B54" s="6">
        <v>0</v>
      </c>
      <c r="C54" s="8">
        <v>1044445.73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1044445.73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0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815065.91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815065.91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875112.34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875112.34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869446.82</v>
      </c>
      <c r="H58" s="6">
        <v>0</v>
      </c>
      <c r="I58" s="6">
        <v>0</v>
      </c>
      <c r="J58" s="6">
        <v>0</v>
      </c>
      <c r="K58" s="5">
        <f t="shared" si="13"/>
        <v>869446.82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0</v>
      </c>
      <c r="I59" s="6">
        <v>0</v>
      </c>
      <c r="J59" s="6">
        <v>0</v>
      </c>
      <c r="K59" s="5">
        <f t="shared" si="13"/>
        <v>0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481966.64</v>
      </c>
      <c r="J61" s="6">
        <v>0</v>
      </c>
      <c r="K61" s="5">
        <f t="shared" si="13"/>
        <v>481966.64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817835.52</v>
      </c>
      <c r="J62" s="6">
        <v>0</v>
      </c>
      <c r="K62" s="5">
        <f t="shared" si="13"/>
        <v>817835.52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437764.29</v>
      </c>
      <c r="K63" s="5">
        <f t="shared" si="13"/>
        <v>437764.29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55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79157.06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9904.49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5822.17</v>
      </c>
    </row>
    <row r="75" spans="1:2" ht="14.25">
      <c r="A75" s="7" t="s">
        <v>58</v>
      </c>
      <c r="B75" s="8">
        <v>4075.44</v>
      </c>
    </row>
    <row r="76" spans="1:2" ht="14.25">
      <c r="A76" s="7" t="s">
        <v>59</v>
      </c>
      <c r="B76" s="8">
        <v>21662.74</v>
      </c>
    </row>
    <row r="77" spans="1:2" ht="14.25">
      <c r="A77" s="7" t="s">
        <v>60</v>
      </c>
      <c r="B77" s="8">
        <v>6479.07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7434.06</v>
      </c>
    </row>
    <row r="80" spans="1:2" ht="14.25">
      <c r="A80" s="4" t="s">
        <v>63</v>
      </c>
      <c r="B80" s="55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2019-12-30T23:24:35Z</dcterms:modified>
  <cp:category/>
  <cp:version/>
  <cp:contentType/>
  <cp:contentStatus/>
</cp:coreProperties>
</file>