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<sst xmlns="http://schemas.openxmlformats.org/spreadsheetml/2006/main" count="82" uniqueCount="81">
  <si>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</si>
  <si>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</si>
  <si>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</si>
  <si>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</si>
  <si>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</si>
  <si>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</si>
  <si>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</si>
  <si>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</si>
  <si>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</si>
  <si>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</si>
  <si>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</si>
  <si>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</si>
  <si>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</si>
  <si>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</si>
  <si>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</si>
  <si>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</si>
  <si>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</si>
  <si>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</si>
  <si>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</si>
  <si>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</si>
  <si>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</si>
  <si>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</si>
  <si>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</si>
  <si>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</si>
  <si>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</si>
  <si>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</si>
  <si>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</si>
  <si>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</si>
  <si>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</si>
  <si>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</si>
  <si>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</si>
  <si>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</si>
  <si>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</si>
  <si>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</si>
  <si>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</si>
  <si>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</si>
  <si>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</si>
  <si>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</si>
  <si>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</si>
  <si>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</si>
  <si>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</si>
  <si>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</si>
  <si>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</si>
  <si>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</si>
  <si>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</si>
  <si>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</si>
  <si>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</si>
  <si>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</si>
  <si>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</si>
  <si>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</si>
  <si>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</si>
  <si>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</si>
  <si>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</si>
  <si>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</si>
  <si>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</si>
  <si>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</si>
  <si>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</si>
  <si>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</si>
  <si>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</si>
  <si>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</si>
  <si>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</si>
  <si>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</si>
  <si>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</si>
  <si>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</si>
  <si>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</si>
  <si>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</si>
  <si>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</si>
  <si>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</si>
  <si>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</si>
  <si>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</si>
  <si>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</si>
  <si>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</si>
  <si>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</si>
  <si>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</si>
  <si>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</si>
  <si>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</si>
  <si>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</si>
  <si>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</si>
  <si>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</si>
  <si>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</si>
  <si>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18/12/19 - VENCIMENTO 26/12/19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</si>
</sst>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8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8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164" fontId="0" fillId="0" borderId="0" xfId="55" applyNumberFormat="1" applyFont="1" applyAlignment="1">
      <alignment vertical="center"/>
    </xf>
    <xf numFmtId="164" fontId="0" fillId="0" borderId="4" xfId="55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Separador de milhares 5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1">
      <c r="A2" s="60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61" t="s">
        <v>52</v>
      </c>
      <c r="B4" s="62" t="s">
        <v>51</v>
      </c>
      <c r="C4" s="63"/>
      <c r="D4" s="63"/>
      <c r="E4" s="63"/>
      <c r="F4" s="63"/>
      <c r="G4" s="63"/>
      <c r="H4" s="63"/>
      <c r="I4" s="63"/>
      <c r="J4" s="63"/>
      <c r="K4" s="61" t="s">
        <v>50</v>
      </c>
    </row>
    <row r="5" spans="1:11" ht="43.5" customHeight="1">
      <c r="A5" s="61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61"/>
    </row>
    <row r="6" spans="1:11" ht="18.75" customHeight="1">
      <c r="A6" s="61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61"/>
    </row>
    <row r="7" spans="1:14" ht="16.5" customHeight="1">
      <c r="A7" s="13" t="s">
        <v>38</v>
      </c>
      <c r="B7" s="48">
        <f aca="true" t="shared" si="0" ref="B7:K7">B8+B11</f>
        <v>391399</v>
      </c>
      <c r="C7" s="48">
        <f t="shared" si="0"/>
        <v>313065</v>
      </c>
      <c r="D7" s="48">
        <f t="shared" si="0"/>
        <v>373843</v>
      </c>
      <c r="E7" s="48">
        <f t="shared" si="0"/>
        <v>254172</v>
      </c>
      <c r="F7" s="48">
        <f t="shared" si="0"/>
        <v>255125</v>
      </c>
      <c r="G7" s="48">
        <f t="shared" si="0"/>
        <v>272290</v>
      </c>
      <c r="H7" s="48">
        <f t="shared" si="0"/>
        <v>272234</v>
      </c>
      <c r="I7" s="48">
        <f t="shared" si="0"/>
        <v>460188</v>
      </c>
      <c r="J7" s="48">
        <f t="shared" si="0"/>
        <v>138110</v>
      </c>
      <c r="K7" s="48">
        <f t="shared" si="0"/>
        <v>2730426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27258</v>
      </c>
      <c r="C8" s="46">
        <f t="shared" si="1"/>
        <v>24413</v>
      </c>
      <c r="D8" s="46">
        <f t="shared" si="1"/>
        <v>23889</v>
      </c>
      <c r="E8" s="46">
        <f t="shared" si="1"/>
        <v>17849</v>
      </c>
      <c r="F8" s="46">
        <f t="shared" si="1"/>
        <v>18005</v>
      </c>
      <c r="G8" s="46">
        <f t="shared" si="1"/>
        <v>11922</v>
      </c>
      <c r="H8" s="46">
        <f t="shared" si="1"/>
        <v>9865</v>
      </c>
      <c r="I8" s="46">
        <f t="shared" si="1"/>
        <v>29722</v>
      </c>
      <c r="J8" s="46">
        <f t="shared" si="1"/>
        <v>6347</v>
      </c>
      <c r="K8" s="39">
        <f>SUM(B8:J8)</f>
        <v>169270</v>
      </c>
      <c r="L8"/>
      <c r="M8"/>
      <c r="N8"/>
    </row>
    <row r="9" spans="1:14" ht="16.5" customHeight="1">
      <c r="A9" s="23" t="s">
        <v>36</v>
      </c>
      <c r="B9" s="46">
        <v>27221</v>
      </c>
      <c r="C9" s="46">
        <v>24410</v>
      </c>
      <c r="D9" s="46">
        <v>23861</v>
      </c>
      <c r="E9" s="46">
        <v>17817</v>
      </c>
      <c r="F9" s="46">
        <v>17981</v>
      </c>
      <c r="G9" s="46">
        <v>11917</v>
      </c>
      <c r="H9" s="46">
        <v>9865</v>
      </c>
      <c r="I9" s="46">
        <v>29661</v>
      </c>
      <c r="J9" s="46">
        <v>6347</v>
      </c>
      <c r="K9" s="39">
        <f>SUM(B9:J9)</f>
        <v>169080</v>
      </c>
      <c r="L9"/>
      <c r="M9"/>
      <c r="N9"/>
    </row>
    <row r="10" spans="1:14" ht="16.5" customHeight="1">
      <c r="A10" s="23" t="s">
        <v>35</v>
      </c>
      <c r="B10" s="46">
        <v>37</v>
      </c>
      <c r="C10" s="46">
        <v>3</v>
      </c>
      <c r="D10" s="46">
        <v>28</v>
      </c>
      <c r="E10" s="46">
        <v>32</v>
      </c>
      <c r="F10" s="46">
        <v>24</v>
      </c>
      <c r="G10" s="46">
        <v>5</v>
      </c>
      <c r="H10" s="46">
        <v>0</v>
      </c>
      <c r="I10" s="46">
        <v>61</v>
      </c>
      <c r="J10" s="46">
        <v>0</v>
      </c>
      <c r="K10" s="39">
        <f>SUM(B10:J10)</f>
        <v>190</v>
      </c>
      <c r="L10"/>
      <c r="M10"/>
      <c r="N10"/>
    </row>
    <row r="11" spans="1:14" ht="16.5" customHeight="1">
      <c r="A11" s="45" t="s">
        <v>34</v>
      </c>
      <c r="B11" s="44">
        <v>364141</v>
      </c>
      <c r="C11" s="44">
        <v>288652</v>
      </c>
      <c r="D11" s="44">
        <v>349954</v>
      </c>
      <c r="E11" s="44">
        <v>236323</v>
      </c>
      <c r="F11" s="44">
        <v>237120</v>
      </c>
      <c r="G11" s="44">
        <v>260368</v>
      </c>
      <c r="H11" s="44">
        <v>262369</v>
      </c>
      <c r="I11" s="44">
        <v>430466</v>
      </c>
      <c r="J11" s="44">
        <v>131763</v>
      </c>
      <c r="K11" s="39">
        <f>SUM(B11:J11)</f>
        <v>2561156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1397917.7100000002</v>
      </c>
      <c r="C17" s="37">
        <f t="shared" si="2"/>
        <v>1187463.84</v>
      </c>
      <c r="D17" s="37">
        <f t="shared" si="2"/>
        <v>1556153.98</v>
      </c>
      <c r="E17" s="37">
        <f t="shared" si="2"/>
        <v>1014915.0900000001</v>
      </c>
      <c r="F17" s="37">
        <f t="shared" si="2"/>
        <v>984143.41</v>
      </c>
      <c r="G17" s="37">
        <f t="shared" si="2"/>
        <v>1012132.09</v>
      </c>
      <c r="H17" s="37">
        <f t="shared" si="2"/>
        <v>879518.8</v>
      </c>
      <c r="I17" s="37">
        <f t="shared" si="2"/>
        <v>1506739.1</v>
      </c>
      <c r="J17" s="37">
        <f t="shared" si="2"/>
        <v>503344.46</v>
      </c>
      <c r="K17" s="37">
        <f aca="true" t="shared" si="3" ref="K17:K22">SUM(B17:J17)</f>
        <v>10042328.48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1331069.72</v>
      </c>
      <c r="C18" s="31">
        <f t="shared" si="4"/>
        <v>1168702.95</v>
      </c>
      <c r="D18" s="31">
        <f t="shared" si="4"/>
        <v>1545952.96</v>
      </c>
      <c r="E18" s="31">
        <f t="shared" si="4"/>
        <v>915070.03</v>
      </c>
      <c r="F18" s="31">
        <f t="shared" si="4"/>
        <v>971337.41</v>
      </c>
      <c r="G18" s="31">
        <f t="shared" si="4"/>
        <v>1048180.36</v>
      </c>
      <c r="H18" s="31">
        <f t="shared" si="4"/>
        <v>835377.25</v>
      </c>
      <c r="I18" s="31">
        <f t="shared" si="4"/>
        <v>1425478.35</v>
      </c>
      <c r="J18" s="31">
        <f t="shared" si="4"/>
        <v>484697.05</v>
      </c>
      <c r="K18" s="31">
        <f t="shared" si="3"/>
        <v>9725866.080000002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27531.04</v>
      </c>
      <c r="C19" s="31">
        <f t="shared" si="5"/>
        <v>-5857.88</v>
      </c>
      <c r="D19" s="31">
        <f t="shared" si="5"/>
        <v>-1375.21</v>
      </c>
      <c r="E19" s="31">
        <f t="shared" si="5"/>
        <v>78144.24</v>
      </c>
      <c r="F19" s="31">
        <f t="shared" si="5"/>
        <v>-8822.77</v>
      </c>
      <c r="G19" s="31">
        <f t="shared" si="5"/>
        <v>-41221.91</v>
      </c>
      <c r="H19" s="31">
        <f t="shared" si="5"/>
        <v>37346.78</v>
      </c>
      <c r="I19" s="31">
        <f t="shared" si="5"/>
        <v>30119.98</v>
      </c>
      <c r="J19" s="31">
        <f t="shared" si="5"/>
        <v>17782.44</v>
      </c>
      <c r="K19" s="31">
        <f t="shared" si="3"/>
        <v>133646.71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-311885.18</v>
      </c>
      <c r="C25" s="31">
        <f t="shared" si="6"/>
        <v>-109245.31</v>
      </c>
      <c r="D25" s="31">
        <f t="shared" si="6"/>
        <v>-1535303.56</v>
      </c>
      <c r="E25" s="31">
        <f t="shared" si="6"/>
        <v>-285144.88</v>
      </c>
      <c r="F25" s="31">
        <f t="shared" si="6"/>
        <v>-77318.3</v>
      </c>
      <c r="G25" s="31">
        <f t="shared" si="6"/>
        <v>-330591.49000000005</v>
      </c>
      <c r="H25" s="31">
        <f t="shared" si="6"/>
        <v>-893177.64</v>
      </c>
      <c r="I25" s="31">
        <f t="shared" si="6"/>
        <v>-206753.43</v>
      </c>
      <c r="J25" s="31">
        <f t="shared" si="6"/>
        <v>-56947.27</v>
      </c>
      <c r="K25" s="31">
        <f aca="true" t="shared" si="7" ref="K25:K33">SUM(B25:J25)</f>
        <v>-3806367.0600000005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-311885.18</v>
      </c>
      <c r="C26" s="31">
        <f t="shared" si="8"/>
        <v>-109245.31</v>
      </c>
      <c r="D26" s="31">
        <f t="shared" si="8"/>
        <v>-157278.25</v>
      </c>
      <c r="E26" s="31">
        <f t="shared" si="8"/>
        <v>-285144.88</v>
      </c>
      <c r="F26" s="31">
        <f t="shared" si="8"/>
        <v>-77318.3</v>
      </c>
      <c r="G26" s="31">
        <f t="shared" si="8"/>
        <v>-330591.49000000005</v>
      </c>
      <c r="H26" s="31">
        <f t="shared" si="8"/>
        <v>-93177.64</v>
      </c>
      <c r="I26" s="31">
        <f t="shared" si="8"/>
        <v>-206753.43</v>
      </c>
      <c r="J26" s="31">
        <f t="shared" si="8"/>
        <v>-51729.03</v>
      </c>
      <c r="K26" s="31">
        <f t="shared" si="7"/>
        <v>-1623123.51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-117050.3</v>
      </c>
      <c r="C27" s="31">
        <f aca="true" t="shared" si="9" ref="C27:J27">-ROUND((C9)*$E$3,2)</f>
        <v>-104963</v>
      </c>
      <c r="D27" s="31">
        <f t="shared" si="9"/>
        <v>-102602.3</v>
      </c>
      <c r="E27" s="31">
        <f t="shared" si="9"/>
        <v>-76613.1</v>
      </c>
      <c r="F27" s="31">
        <f t="shared" si="9"/>
        <v>-77318.3</v>
      </c>
      <c r="G27" s="31">
        <f t="shared" si="9"/>
        <v>-51243.1</v>
      </c>
      <c r="H27" s="31">
        <f t="shared" si="9"/>
        <v>-42419.5</v>
      </c>
      <c r="I27" s="31">
        <f t="shared" si="9"/>
        <v>-127542.3</v>
      </c>
      <c r="J27" s="31">
        <f t="shared" si="9"/>
        <v>-27292.1</v>
      </c>
      <c r="K27" s="31">
        <f t="shared" si="7"/>
        <v>-727044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-1083.6</v>
      </c>
      <c r="C29" s="31">
        <v>-391.3</v>
      </c>
      <c r="D29" s="31">
        <v>-541.8</v>
      </c>
      <c r="E29" s="31">
        <v>-872.9</v>
      </c>
      <c r="F29" s="27">
        <v>0</v>
      </c>
      <c r="G29" s="31">
        <v>-240.8</v>
      </c>
      <c r="H29" s="31">
        <v>-24.27</v>
      </c>
      <c r="I29" s="31">
        <v>-37.86</v>
      </c>
      <c r="J29" s="31">
        <v>-11.67</v>
      </c>
      <c r="K29" s="31">
        <f t="shared" si="7"/>
        <v>-3204.2000000000003</v>
      </c>
      <c r="L29"/>
      <c r="M29"/>
      <c r="N29"/>
    </row>
    <row r="30" spans="1:14" ht="16.5" customHeight="1">
      <c r="A30" s="26" t="s">
        <v>21</v>
      </c>
      <c r="B30" s="31">
        <v>-193751.28</v>
      </c>
      <c r="C30" s="31">
        <v>-3891.01</v>
      </c>
      <c r="D30" s="31">
        <v>-54134.15</v>
      </c>
      <c r="E30" s="31">
        <v>-207658.88</v>
      </c>
      <c r="F30" s="27">
        <v>0</v>
      </c>
      <c r="G30" s="31">
        <v>-279107.59</v>
      </c>
      <c r="H30" s="31">
        <v>-50733.87</v>
      </c>
      <c r="I30" s="31">
        <v>-79173.27</v>
      </c>
      <c r="J30" s="31">
        <v>-24425.26</v>
      </c>
      <c r="K30" s="31">
        <f t="shared" si="7"/>
        <v>-892875.31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-1378025.31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-800000</v>
      </c>
      <c r="I31" s="28">
        <f t="shared" si="10"/>
        <v>0</v>
      </c>
      <c r="J31" s="28">
        <f t="shared" si="10"/>
        <v>-5218.24</v>
      </c>
      <c r="K31" s="31">
        <f t="shared" si="7"/>
        <v>-2183243.5500000003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28">
        <v>0</v>
      </c>
      <c r="D37" s="17">
        <v>0</v>
      </c>
      <c r="E37" s="28">
        <v>0</v>
      </c>
      <c r="F37" s="28">
        <v>0</v>
      </c>
      <c r="G37" s="28">
        <v>0</v>
      </c>
      <c r="H37" s="17">
        <v>0</v>
      </c>
      <c r="I37" s="17">
        <v>0</v>
      </c>
      <c r="J37" s="28">
        <v>0</v>
      </c>
      <c r="K37" s="31">
        <f>SUM(B37:J37)</f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-1360000</v>
      </c>
      <c r="E40" s="17">
        <v>0</v>
      </c>
      <c r="F40" s="17">
        <v>0</v>
      </c>
      <c r="G40" s="17">
        <v>0</v>
      </c>
      <c r="H40" s="28">
        <v>-800000</v>
      </c>
      <c r="I40" s="17">
        <v>0</v>
      </c>
      <c r="J40" s="17">
        <v>0</v>
      </c>
      <c r="K40" s="28">
        <f>SUM(B40:J40)</f>
        <v>-2160000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>+B17+B25</f>
        <v>1086032.5300000003</v>
      </c>
      <c r="C45" s="10">
        <f>+C17+C25</f>
        <v>1078218.53</v>
      </c>
      <c r="D45" s="10">
        <f>+D17+D25</f>
        <v>20850.419999999925</v>
      </c>
      <c r="E45" s="10">
        <f>+E17+E25</f>
        <v>729770.2100000001</v>
      </c>
      <c r="F45" s="10">
        <f>+F17+F25</f>
        <v>906825.11</v>
      </c>
      <c r="G45" s="10">
        <f>+G17+G25</f>
        <v>681540.5999999999</v>
      </c>
      <c r="H45" s="10">
        <f>IF(+H17+H25&lt;0,0,H17+H25)</f>
        <v>0</v>
      </c>
      <c r="I45" s="10">
        <f>+I17+I25</f>
        <v>1299985.6700000002</v>
      </c>
      <c r="J45" s="10">
        <f>+J17+J25</f>
        <v>446397.19</v>
      </c>
      <c r="K45" s="21">
        <f>SUM(B45:J45)</f>
        <v>6249620.260000001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64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28">
        <f>IF(+H17+H25&gt;0,0,H17+H25)</f>
        <v>-13658.839999999967</v>
      </c>
      <c r="I47" s="17">
        <v>0</v>
      </c>
      <c r="J47" s="17">
        <v>0</v>
      </c>
      <c r="K47" s="28">
        <f>SUM(B47:J47)</f>
        <v>-13658.839999999967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1" ref="B51:J51">SUM(B52:B63)</f>
        <v>1086032.53</v>
      </c>
      <c r="C51" s="10">
        <f t="shared" si="11"/>
        <v>1078218.53</v>
      </c>
      <c r="D51" s="10">
        <f t="shared" si="11"/>
        <v>20850.41</v>
      </c>
      <c r="E51" s="10">
        <f t="shared" si="11"/>
        <v>729770.22</v>
      </c>
      <c r="F51" s="10">
        <f t="shared" si="11"/>
        <v>906825.12</v>
      </c>
      <c r="G51" s="10">
        <f t="shared" si="11"/>
        <v>681540.59</v>
      </c>
      <c r="H51" s="10">
        <f t="shared" si="11"/>
        <v>0</v>
      </c>
      <c r="I51" s="10">
        <f>SUM(I52:I64)</f>
        <v>1299985.6600000001</v>
      </c>
      <c r="J51" s="10">
        <f t="shared" si="11"/>
        <v>446397.19</v>
      </c>
      <c r="K51" s="5">
        <f>SUM(K52:K64)</f>
        <v>6249620.250000001</v>
      </c>
      <c r="L51" s="9"/>
    </row>
    <row r="52" spans="1:11" ht="16.5" customHeight="1">
      <c r="A52" s="7" t="s">
        <v>71</v>
      </c>
      <c r="B52" s="8">
        <v>948975.22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2" ref="K52:K63">SUM(B52:J52)</f>
        <v>948975.22</v>
      </c>
    </row>
    <row r="53" spans="1:11" ht="16.5" customHeight="1">
      <c r="A53" s="7" t="s">
        <v>72</v>
      </c>
      <c r="B53" s="8">
        <v>137057.31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2"/>
        <v>137057.31</v>
      </c>
    </row>
    <row r="54" spans="1:11" ht="16.5" customHeight="1">
      <c r="A54" s="7" t="s">
        <v>4</v>
      </c>
      <c r="B54" s="6">
        <v>0</v>
      </c>
      <c r="C54" s="8">
        <v>1078218.53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2"/>
        <v>1078218.53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20850.41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2"/>
        <v>20850.41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729770.22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2"/>
        <v>729770.22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906825.12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906825.12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681540.59</v>
      </c>
      <c r="H58" s="6">
        <v>0</v>
      </c>
      <c r="I58" s="6">
        <v>0</v>
      </c>
      <c r="J58" s="6">
        <v>0</v>
      </c>
      <c r="K58" s="5">
        <f t="shared" si="12"/>
        <v>681540.59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2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508944.39</v>
      </c>
      <c r="J61" s="6">
        <v>0</v>
      </c>
      <c r="K61" s="5">
        <f t="shared" si="12"/>
        <v>508944.39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791041.27</v>
      </c>
      <c r="J62" s="6">
        <v>0</v>
      </c>
      <c r="K62" s="5">
        <f t="shared" si="12"/>
        <v>791041.27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446397.19</v>
      </c>
      <c r="K63" s="5">
        <f t="shared" si="12"/>
        <v>446397.19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56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/>
    </row>
    <row r="72" spans="1:3" ht="14.25">
      <c r="A72" s="7" t="s">
        <v>55</v>
      </c>
      <c r="B72" s="58">
        <v>9904.49</v>
      </c>
      <c r="C72" s="57"/>
    </row>
    <row r="73" spans="1:3" ht="14.25">
      <c r="A73" s="7" t="s">
        <v>56</v>
      </c>
      <c r="B73" s="58">
        <v>23779.09</v>
      </c>
      <c r="C73" s="57"/>
    </row>
    <row r="74" spans="1:3" ht="14.25">
      <c r="A74" s="7" t="s">
        <v>57</v>
      </c>
      <c r="B74" s="58">
        <v>5822.17</v>
      </c>
      <c r="C74" s="57"/>
    </row>
    <row r="75" spans="1:3" ht="14.25">
      <c r="A75" s="7" t="s">
        <v>58</v>
      </c>
      <c r="B75" s="58">
        <v>4075.44</v>
      </c>
      <c r="C75" s="57"/>
    </row>
    <row r="76" spans="1:3" ht="14.25">
      <c r="A76" s="7" t="s">
        <v>59</v>
      </c>
      <c r="B76" s="58">
        <v>21662.74</v>
      </c>
      <c r="C76" s="57"/>
    </row>
    <row r="77" spans="1:3" ht="14.25">
      <c r="A77" s="7" t="s">
        <v>60</v>
      </c>
      <c r="B77" s="58">
        <v>6479.07</v>
      </c>
      <c r="C77" s="57"/>
    </row>
    <row r="78" spans="1:3" ht="14.25">
      <c r="A78" s="7" t="s">
        <v>61</v>
      </c>
      <c r="B78" s="58">
        <v>0</v>
      </c>
      <c r="C78" s="57"/>
    </row>
    <row r="79" spans="1:3" ht="14.25">
      <c r="A79" s="7" t="s">
        <v>62</v>
      </c>
      <c r="B79" s="58">
        <v>7434.06</v>
      </c>
      <c r="C79" s="57"/>
    </row>
    <row r="80" spans="1:2" ht="14.25">
      <c r="A80" s="4" t="s">
        <v>63</v>
      </c>
      <c r="B80" s="56"/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2019-12-30T12:32:52Z</dcterms:modified>
  <cp:category/>
  <cp:version/>
  <cp:contentType/>
  <cp:contentStatus/>
</cp:coreProperties>
</file>