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<sst xmlns="http://schemas.openxmlformats.org/spreadsheetml/2006/main" count="82" uniqueCount="81">
  <si>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</si>
  <si>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</si>
  <si>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</si>
  <si>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</si>
  <si>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</si>
  <si>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</si>
  <si>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</si>
  <si>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</si>
  <si>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</si>
  <si>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</si>
  <si>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</si>
  <si>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</si>
  <si>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</si>
  <si>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</si>
  <si>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</si>
  <si>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</si>
  <si>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</si>
  <si>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</si>
  <si>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</si>
  <si>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</si>
  <si>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</si>
  <si>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</si>
  <si>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</si>
  <si>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</si>
  <si>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</si>
  <si>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</si>
  <si>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</si>
  <si>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</si>
  <si>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</si>
  <si>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</si>
  <si>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</si>
  <si>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</si>
  <si>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</si>
  <si>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</si>
  <si>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</si>
  <si>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</si>
  <si>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</si>
  <si>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</si>
  <si>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</si>
  <si>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</si>
  <si>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</si>
  <si>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</si>
  <si>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</si>
  <si>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</si>
  <si>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</si>
  <si>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</si>
  <si>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</si>
  <si>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</si>
  <si>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</si>
  <si>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</si>
  <si>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</si>
  <si>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</si>
  <si>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</si>
  <si>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</si>
  <si>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8. Remuneração do Serviço Atende</t>
  </si>
  <si>
    <t>8.2. Viação Santa Brígida Ltda.</t>
  </si>
  <si>
    <t>8.3. Sambaíba Transportes Urbanos Ltda.</t>
  </si>
  <si>
    <t>8.4. Viação Metrópole Paulista S.A.</t>
  </si>
  <si>
    <t>8.5. Express</t>
  </si>
  <si>
    <t>8.6. Via Sudeste</t>
  </si>
  <si>
    <t>8.7. Viação Grajaú S.A.</t>
  </si>
  <si>
    <t>8.8. KBPX</t>
  </si>
  <si>
    <t>8.9. Viação Campo Belo</t>
  </si>
  <si>
    <t>8.10. Transppass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</si>
  <si>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</si>
  <si>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</si>
  <si>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</si>
  <si>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</si>
  <si>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</si>
  <si>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</si>
  <si>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</si>
  <si>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</si>
  <si>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</si>
  <si>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</si>
  <si>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</si>
  <si>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</si>
  <si>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</si>
  <si>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</si>
  <si>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</si>
  <si>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</si>
  <si>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13/12/19 - VENCIMENTO 20/12/19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</si>
</sst>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4" fontId="0" fillId="0" borderId="11" xfId="46" applyFont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0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69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53</v>
      </c>
      <c r="E3" s="54">
        <v>4.3</v>
      </c>
      <c r="F3" s="54"/>
      <c r="G3" s="53"/>
      <c r="H3" s="53"/>
      <c r="I3" s="53"/>
      <c r="J3" s="53"/>
      <c r="K3" s="52"/>
    </row>
    <row r="4" spans="1:11" ht="15.75">
      <c r="A4" s="59" t="s">
        <v>52</v>
      </c>
      <c r="B4" s="60" t="s">
        <v>51</v>
      </c>
      <c r="C4" s="61"/>
      <c r="D4" s="61"/>
      <c r="E4" s="61"/>
      <c r="F4" s="61"/>
      <c r="G4" s="61"/>
      <c r="H4" s="61"/>
      <c r="I4" s="61"/>
      <c r="J4" s="61"/>
      <c r="K4" s="59" t="s">
        <v>50</v>
      </c>
    </row>
    <row r="5" spans="1:11" ht="43.5" customHeight="1">
      <c r="A5" s="59"/>
      <c r="B5" s="50" t="s">
        <v>73</v>
      </c>
      <c r="C5" s="50" t="s">
        <v>49</v>
      </c>
      <c r="D5" s="51" t="s">
        <v>74</v>
      </c>
      <c r="E5" s="51" t="s">
        <v>75</v>
      </c>
      <c r="F5" s="51" t="s">
        <v>76</v>
      </c>
      <c r="G5" s="50" t="s">
        <v>77</v>
      </c>
      <c r="H5" s="51" t="s">
        <v>74</v>
      </c>
      <c r="I5" s="50" t="s">
        <v>48</v>
      </c>
      <c r="J5" s="50" t="s">
        <v>78</v>
      </c>
      <c r="K5" s="59"/>
    </row>
    <row r="6" spans="1:11" ht="18.75" customHeight="1">
      <c r="A6" s="59"/>
      <c r="B6" s="49" t="s">
        <v>47</v>
      </c>
      <c r="C6" s="49" t="s">
        <v>46</v>
      </c>
      <c r="D6" s="49" t="s">
        <v>45</v>
      </c>
      <c r="E6" s="49" t="s">
        <v>44</v>
      </c>
      <c r="F6" s="49" t="s">
        <v>43</v>
      </c>
      <c r="G6" s="49" t="s">
        <v>42</v>
      </c>
      <c r="H6" s="49" t="s">
        <v>41</v>
      </c>
      <c r="I6" s="49" t="s">
        <v>40</v>
      </c>
      <c r="J6" s="49" t="s">
        <v>39</v>
      </c>
      <c r="K6" s="59"/>
    </row>
    <row r="7" spans="1:14" ht="16.5" customHeight="1">
      <c r="A7" s="13" t="s">
        <v>38</v>
      </c>
      <c r="B7" s="48">
        <f aca="true" t="shared" si="0" ref="B7:K7">B8+B11</f>
        <v>404366</v>
      </c>
      <c r="C7" s="48">
        <f t="shared" si="0"/>
        <v>326302</v>
      </c>
      <c r="D7" s="48">
        <f t="shared" si="0"/>
        <v>396552</v>
      </c>
      <c r="E7" s="48">
        <f t="shared" si="0"/>
        <v>262461</v>
      </c>
      <c r="F7" s="48">
        <f t="shared" si="0"/>
        <v>255104</v>
      </c>
      <c r="G7" s="48">
        <f t="shared" si="0"/>
        <v>284797</v>
      </c>
      <c r="H7" s="48">
        <f t="shared" si="0"/>
        <v>301512</v>
      </c>
      <c r="I7" s="48">
        <f t="shared" si="0"/>
        <v>475525</v>
      </c>
      <c r="J7" s="48">
        <f t="shared" si="0"/>
        <v>136190</v>
      </c>
      <c r="K7" s="48">
        <f t="shared" si="0"/>
        <v>2842809</v>
      </c>
      <c r="L7" s="47"/>
      <c r="M7"/>
      <c r="N7"/>
    </row>
    <row r="8" spans="1:14" ht="16.5" customHeight="1">
      <c r="A8" s="45" t="s">
        <v>37</v>
      </c>
      <c r="B8" s="46">
        <f aca="true" t="shared" si="1" ref="B8:J8">+B9+B10</f>
        <v>27760</v>
      </c>
      <c r="C8" s="46">
        <f t="shared" si="1"/>
        <v>25464</v>
      </c>
      <c r="D8" s="46">
        <f t="shared" si="1"/>
        <v>25134</v>
      </c>
      <c r="E8" s="46">
        <f t="shared" si="1"/>
        <v>18426</v>
      </c>
      <c r="F8" s="46">
        <f t="shared" si="1"/>
        <v>18007</v>
      </c>
      <c r="G8" s="46">
        <f t="shared" si="1"/>
        <v>12675</v>
      </c>
      <c r="H8" s="46">
        <f t="shared" si="1"/>
        <v>10070</v>
      </c>
      <c r="I8" s="46">
        <f t="shared" si="1"/>
        <v>31112</v>
      </c>
      <c r="J8" s="46">
        <f t="shared" si="1"/>
        <v>6283</v>
      </c>
      <c r="K8" s="39">
        <f>SUM(B8:J8)</f>
        <v>174931</v>
      </c>
      <c r="L8"/>
      <c r="M8"/>
      <c r="N8"/>
    </row>
    <row r="9" spans="1:14" ht="16.5" customHeight="1">
      <c r="A9" s="23" t="s">
        <v>36</v>
      </c>
      <c r="B9" s="46">
        <v>27735</v>
      </c>
      <c r="C9" s="46">
        <v>25461</v>
      </c>
      <c r="D9" s="46">
        <v>25120</v>
      </c>
      <c r="E9" s="46">
        <v>18395</v>
      </c>
      <c r="F9" s="46">
        <v>17991</v>
      </c>
      <c r="G9" s="46">
        <v>12670</v>
      </c>
      <c r="H9" s="46">
        <v>10070</v>
      </c>
      <c r="I9" s="46">
        <v>31035</v>
      </c>
      <c r="J9" s="46">
        <v>6283</v>
      </c>
      <c r="K9" s="39">
        <f>SUM(B9:J9)</f>
        <v>174760</v>
      </c>
      <c r="L9"/>
      <c r="M9"/>
      <c r="N9"/>
    </row>
    <row r="10" spans="1:14" ht="16.5" customHeight="1">
      <c r="A10" s="23" t="s">
        <v>35</v>
      </c>
      <c r="B10" s="46">
        <v>25</v>
      </c>
      <c r="C10" s="46">
        <v>3</v>
      </c>
      <c r="D10" s="46">
        <v>14</v>
      </c>
      <c r="E10" s="46">
        <v>31</v>
      </c>
      <c r="F10" s="46">
        <v>16</v>
      </c>
      <c r="G10" s="46">
        <v>5</v>
      </c>
      <c r="H10" s="46">
        <v>0</v>
      </c>
      <c r="I10" s="46">
        <v>77</v>
      </c>
      <c r="J10" s="46">
        <v>0</v>
      </c>
      <c r="K10" s="39">
        <f>SUM(B10:J10)</f>
        <v>171</v>
      </c>
      <c r="L10"/>
      <c r="M10"/>
      <c r="N10"/>
    </row>
    <row r="11" spans="1:14" ht="16.5" customHeight="1">
      <c r="A11" s="45" t="s">
        <v>34</v>
      </c>
      <c r="B11" s="44">
        <v>376606</v>
      </c>
      <c r="C11" s="44">
        <v>300838</v>
      </c>
      <c r="D11" s="44">
        <v>371418</v>
      </c>
      <c r="E11" s="44">
        <v>244035</v>
      </c>
      <c r="F11" s="44">
        <v>237097</v>
      </c>
      <c r="G11" s="44">
        <v>272122</v>
      </c>
      <c r="H11" s="44">
        <v>291442</v>
      </c>
      <c r="I11" s="44">
        <v>444413</v>
      </c>
      <c r="J11" s="44">
        <v>129907</v>
      </c>
      <c r="K11" s="39">
        <f>SUM(B11:J11)</f>
        <v>2667878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33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32</v>
      </c>
      <c r="B15" s="40">
        <v>1.020683396263715</v>
      </c>
      <c r="C15" s="40">
        <v>0.994987709608148</v>
      </c>
      <c r="D15" s="40">
        <v>0.999110442995856</v>
      </c>
      <c r="E15" s="40">
        <v>1.085397004800874</v>
      </c>
      <c r="F15" s="40">
        <v>0.990916889171199</v>
      </c>
      <c r="G15" s="40">
        <v>0.960672882518142</v>
      </c>
      <c r="H15" s="40">
        <v>1.044706488194057</v>
      </c>
      <c r="I15" s="40">
        <v>1.021129732718433</v>
      </c>
      <c r="J15" s="40">
        <v>1.036687739727374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31</v>
      </c>
      <c r="B17" s="37">
        <f aca="true" t="shared" si="2" ref="B17:J17">B18+B19+B20+B21+B22</f>
        <v>1442927.98</v>
      </c>
      <c r="C17" s="37">
        <f t="shared" si="2"/>
        <v>1236631.21</v>
      </c>
      <c r="D17" s="37">
        <f t="shared" si="2"/>
        <v>1649978.97</v>
      </c>
      <c r="E17" s="37">
        <f t="shared" si="2"/>
        <v>1047305.5700000002</v>
      </c>
      <c r="F17" s="37">
        <f t="shared" si="2"/>
        <v>984064.19</v>
      </c>
      <c r="G17" s="37">
        <f t="shared" si="2"/>
        <v>1058384.3499999999</v>
      </c>
      <c r="H17" s="37">
        <f t="shared" si="2"/>
        <v>973377.8099999999</v>
      </c>
      <c r="I17" s="37">
        <f t="shared" si="2"/>
        <v>1555250.82</v>
      </c>
      <c r="J17" s="37">
        <f t="shared" si="2"/>
        <v>496359.01</v>
      </c>
      <c r="K17" s="37">
        <f aca="true" t="shared" si="3" ref="K17:K22">SUM(B17:J17)</f>
        <v>10444279.91</v>
      </c>
      <c r="L17"/>
      <c r="M17"/>
      <c r="N17"/>
    </row>
    <row r="18" spans="1:14" ht="16.5" customHeight="1">
      <c r="A18" s="36" t="s">
        <v>30</v>
      </c>
      <c r="B18" s="31">
        <f aca="true" t="shared" si="4" ref="B18:J18">ROUND(B13*B7,2)</f>
        <v>1375167.89</v>
      </c>
      <c r="C18" s="31">
        <f t="shared" si="4"/>
        <v>1218118</v>
      </c>
      <c r="D18" s="31">
        <f t="shared" si="4"/>
        <v>1639861.49</v>
      </c>
      <c r="E18" s="31">
        <f t="shared" si="4"/>
        <v>944912.09</v>
      </c>
      <c r="F18" s="31">
        <f t="shared" si="4"/>
        <v>971257.46</v>
      </c>
      <c r="G18" s="31">
        <f t="shared" si="4"/>
        <v>1096326.05</v>
      </c>
      <c r="H18" s="31">
        <f t="shared" si="4"/>
        <v>925219.72</v>
      </c>
      <c r="I18" s="31">
        <f t="shared" si="4"/>
        <v>1472986.24</v>
      </c>
      <c r="J18" s="31">
        <f t="shared" si="4"/>
        <v>477958.81</v>
      </c>
      <c r="K18" s="31">
        <f t="shared" si="3"/>
        <v>10121807.75</v>
      </c>
      <c r="L18"/>
      <c r="M18"/>
      <c r="N18"/>
    </row>
    <row r="19" spans="1:14" ht="16.5" customHeight="1">
      <c r="A19" s="18" t="s">
        <v>29</v>
      </c>
      <c r="B19" s="31">
        <f aca="true" t="shared" si="5" ref="B19:J19">IF(B15&lt;&gt;0,ROUND((B15-1)*B18,2),0)</f>
        <v>28443.14</v>
      </c>
      <c r="C19" s="31">
        <f t="shared" si="5"/>
        <v>-6105.56</v>
      </c>
      <c r="D19" s="31">
        <f t="shared" si="5"/>
        <v>-1458.75</v>
      </c>
      <c r="E19" s="31">
        <f t="shared" si="5"/>
        <v>80692.66</v>
      </c>
      <c r="F19" s="31">
        <f t="shared" si="5"/>
        <v>-8822.04</v>
      </c>
      <c r="G19" s="31">
        <f t="shared" si="5"/>
        <v>-43115.34</v>
      </c>
      <c r="H19" s="31">
        <f t="shared" si="5"/>
        <v>41363.32</v>
      </c>
      <c r="I19" s="31">
        <f t="shared" si="5"/>
        <v>31123.81</v>
      </c>
      <c r="J19" s="31">
        <f t="shared" si="5"/>
        <v>17535.23</v>
      </c>
      <c r="K19" s="31">
        <f t="shared" si="3"/>
        <v>139656.47000000003</v>
      </c>
      <c r="L19"/>
      <c r="M19"/>
      <c r="N19"/>
    </row>
    <row r="20" spans="1:14" ht="16.5" customHeight="1">
      <c r="A20" s="18" t="s">
        <v>28</v>
      </c>
      <c r="B20" s="31">
        <v>37993.09</v>
      </c>
      <c r="C20" s="31">
        <v>24618.77</v>
      </c>
      <c r="D20" s="31">
        <v>21006.43</v>
      </c>
      <c r="E20" s="31">
        <v>23663.8</v>
      </c>
      <c r="F20" s="31">
        <v>20304.91</v>
      </c>
      <c r="G20" s="31">
        <v>14549.48</v>
      </c>
      <c r="H20" s="31">
        <v>20479.09</v>
      </c>
      <c r="I20" s="31">
        <v>51140.77</v>
      </c>
      <c r="J20" s="31">
        <v>9425.52</v>
      </c>
      <c r="K20" s="31">
        <f t="shared" si="3"/>
        <v>223181.86</v>
      </c>
      <c r="L20"/>
      <c r="M20"/>
      <c r="N20"/>
    </row>
    <row r="21" spans="1:14" ht="16.5" customHeight="1">
      <c r="A21" s="18" t="s">
        <v>27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26</v>
      </c>
      <c r="B22" s="35">
        <v>0</v>
      </c>
      <c r="C22" s="35">
        <v>0</v>
      </c>
      <c r="D22" s="31">
        <v>-9430.2</v>
      </c>
      <c r="E22" s="31">
        <v>-3286.84</v>
      </c>
      <c r="F22" s="35">
        <v>0</v>
      </c>
      <c r="G22" s="31">
        <v>-9375.84</v>
      </c>
      <c r="H22" s="31">
        <v>-13684.32</v>
      </c>
      <c r="I22" s="35">
        <v>0</v>
      </c>
      <c r="J22" s="31">
        <v>-8560.55</v>
      </c>
      <c r="K22" s="31">
        <f t="shared" si="3"/>
        <v>-44337.75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25</v>
      </c>
      <c r="B25" s="31">
        <f aca="true" t="shared" si="6" ref="B25:J25">+B26+B31+B43</f>
        <v>-192032.43</v>
      </c>
      <c r="C25" s="31">
        <f t="shared" si="6"/>
        <v>-144692.91</v>
      </c>
      <c r="D25" s="31">
        <f t="shared" si="6"/>
        <v>3884914.11</v>
      </c>
      <c r="E25" s="31">
        <f t="shared" si="6"/>
        <v>-190282.52000000002</v>
      </c>
      <c r="F25" s="31">
        <f t="shared" si="6"/>
        <v>-106939.87</v>
      </c>
      <c r="G25" s="31">
        <f t="shared" si="6"/>
        <v>-182098.61000000002</v>
      </c>
      <c r="H25" s="31">
        <f t="shared" si="6"/>
        <v>2392251.9200000004</v>
      </c>
      <c r="I25" s="31">
        <f t="shared" si="6"/>
        <v>-179650.63999999998</v>
      </c>
      <c r="J25" s="31">
        <f t="shared" si="6"/>
        <v>-48752.85</v>
      </c>
      <c r="K25" s="31">
        <f aca="true" t="shared" si="7" ref="K25:K33">SUM(B25:J25)</f>
        <v>5232716.200000001</v>
      </c>
      <c r="L25"/>
      <c r="M25"/>
      <c r="N25"/>
    </row>
    <row r="26" spans="1:14" ht="16.5" customHeight="1">
      <c r="A26" s="18" t="s">
        <v>24</v>
      </c>
      <c r="B26" s="31">
        <f aca="true" t="shared" si="8" ref="B26:J26">B27+B28+B29+B30</f>
        <v>-173405.69</v>
      </c>
      <c r="C26" s="31">
        <f t="shared" si="8"/>
        <v>-113701.94</v>
      </c>
      <c r="D26" s="31">
        <f t="shared" si="8"/>
        <v>-124824.70999999999</v>
      </c>
      <c r="E26" s="31">
        <f t="shared" si="8"/>
        <v>-156655.88</v>
      </c>
      <c r="F26" s="31">
        <f t="shared" si="8"/>
        <v>-77361.3</v>
      </c>
      <c r="G26" s="31">
        <f t="shared" si="8"/>
        <v>-139179.57</v>
      </c>
      <c r="H26" s="31">
        <f t="shared" si="8"/>
        <v>-59607.32</v>
      </c>
      <c r="I26" s="31">
        <f t="shared" si="8"/>
        <v>-158897.47999999998</v>
      </c>
      <c r="J26" s="31">
        <f t="shared" si="8"/>
        <v>-34867.4</v>
      </c>
      <c r="K26" s="31">
        <f t="shared" si="7"/>
        <v>-1038501.29</v>
      </c>
      <c r="L26"/>
      <c r="M26"/>
      <c r="N26"/>
    </row>
    <row r="27" spans="1:14" s="24" customFormat="1" ht="16.5" customHeight="1">
      <c r="A27" s="30" t="s">
        <v>70</v>
      </c>
      <c r="B27" s="31">
        <f>-ROUND((B9)*$E$3,2)</f>
        <v>-119260.5</v>
      </c>
      <c r="C27" s="31">
        <f aca="true" t="shared" si="9" ref="C27:J27">-ROUND((C9)*$E$3,2)</f>
        <v>-109482.3</v>
      </c>
      <c r="D27" s="31">
        <f t="shared" si="9"/>
        <v>-108016</v>
      </c>
      <c r="E27" s="31">
        <f t="shared" si="9"/>
        <v>-79098.5</v>
      </c>
      <c r="F27" s="31">
        <f t="shared" si="9"/>
        <v>-77361.3</v>
      </c>
      <c r="G27" s="31">
        <f t="shared" si="9"/>
        <v>-54481</v>
      </c>
      <c r="H27" s="31">
        <f t="shared" si="9"/>
        <v>-43301</v>
      </c>
      <c r="I27" s="31">
        <f t="shared" si="9"/>
        <v>-133450.5</v>
      </c>
      <c r="J27" s="31">
        <f t="shared" si="9"/>
        <v>-27016.9</v>
      </c>
      <c r="K27" s="31">
        <f t="shared" si="7"/>
        <v>-751468</v>
      </c>
      <c r="L27" s="29"/>
      <c r="M27"/>
      <c r="N27"/>
    </row>
    <row r="28" spans="1:14" ht="16.5" customHeight="1">
      <c r="A28" s="26" t="s">
        <v>23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22</v>
      </c>
      <c r="B29" s="31">
        <v>-752.5</v>
      </c>
      <c r="C29" s="31">
        <v>-210.7</v>
      </c>
      <c r="D29" s="31">
        <v>-120.4</v>
      </c>
      <c r="E29" s="31">
        <v>-481.6</v>
      </c>
      <c r="F29" s="27">
        <v>0</v>
      </c>
      <c r="G29" s="31">
        <v>-301</v>
      </c>
      <c r="H29" s="31">
        <v>-40.43</v>
      </c>
      <c r="I29" s="31">
        <v>-63.08</v>
      </c>
      <c r="J29" s="31">
        <v>-19.47</v>
      </c>
      <c r="K29" s="31">
        <f t="shared" si="7"/>
        <v>-1989.1800000000003</v>
      </c>
      <c r="L29"/>
      <c r="M29"/>
      <c r="N29"/>
    </row>
    <row r="30" spans="1:14" ht="16.5" customHeight="1">
      <c r="A30" s="26" t="s">
        <v>21</v>
      </c>
      <c r="B30" s="31">
        <v>-53392.69</v>
      </c>
      <c r="C30" s="31">
        <v>-4008.94</v>
      </c>
      <c r="D30" s="31">
        <v>-16688.31</v>
      </c>
      <c r="E30" s="31">
        <v>-77075.78</v>
      </c>
      <c r="F30" s="27">
        <v>0</v>
      </c>
      <c r="G30" s="31">
        <v>-84397.57</v>
      </c>
      <c r="H30" s="31">
        <v>-16265.89</v>
      </c>
      <c r="I30" s="31">
        <v>-25383.9</v>
      </c>
      <c r="J30" s="31">
        <v>-7831.03</v>
      </c>
      <c r="K30" s="31">
        <f t="shared" si="7"/>
        <v>-285044.11000000004</v>
      </c>
      <c r="L30"/>
      <c r="M30"/>
      <c r="N30"/>
    </row>
    <row r="31" spans="1:14" s="24" customFormat="1" ht="16.5" customHeight="1">
      <c r="A31" s="18" t="s">
        <v>20</v>
      </c>
      <c r="B31" s="28">
        <f aca="true" t="shared" si="10" ref="B31:J31">SUM(B32:B41)</f>
        <v>-18626.74</v>
      </c>
      <c r="C31" s="28">
        <f t="shared" si="10"/>
        <v>-30990.97</v>
      </c>
      <c r="D31" s="28">
        <f t="shared" si="10"/>
        <v>4009738.82</v>
      </c>
      <c r="E31" s="28">
        <f t="shared" si="10"/>
        <v>-33626.64</v>
      </c>
      <c r="F31" s="28">
        <f t="shared" si="10"/>
        <v>-29578.57</v>
      </c>
      <c r="G31" s="28">
        <f t="shared" si="10"/>
        <v>-42919.04</v>
      </c>
      <c r="H31" s="28">
        <f t="shared" si="10"/>
        <v>2451859.24</v>
      </c>
      <c r="I31" s="28">
        <f t="shared" si="10"/>
        <v>-20753.16</v>
      </c>
      <c r="J31" s="28">
        <f t="shared" si="10"/>
        <v>-13885.449999999999</v>
      </c>
      <c r="K31" s="31">
        <f t="shared" si="7"/>
        <v>6271217.489999999</v>
      </c>
      <c r="L31"/>
      <c r="M31"/>
      <c r="N31"/>
    </row>
    <row r="32" spans="1:14" ht="16.5" customHeight="1">
      <c r="A32" s="26" t="s">
        <v>19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18</v>
      </c>
      <c r="B33" s="28">
        <v>-18626.74</v>
      </c>
      <c r="C33" s="28">
        <v>-30990.97</v>
      </c>
      <c r="D33" s="28">
        <v>-72235.87</v>
      </c>
      <c r="E33" s="28">
        <v>-33626.64</v>
      </c>
      <c r="F33" s="28">
        <v>-29578.57</v>
      </c>
      <c r="G33" s="28">
        <v>-42919.04</v>
      </c>
      <c r="H33" s="28">
        <v>-48140.76</v>
      </c>
      <c r="I33" s="28">
        <v>-20753.16</v>
      </c>
      <c r="J33" s="28">
        <v>-8667.21</v>
      </c>
      <c r="K33" s="31">
        <f t="shared" si="7"/>
        <v>-305538.96</v>
      </c>
      <c r="L33"/>
      <c r="M33"/>
      <c r="N33"/>
    </row>
    <row r="34" spans="1:14" ht="16.5" customHeight="1">
      <c r="A34" s="26" t="s">
        <v>17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16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14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13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12</v>
      </c>
      <c r="B39" s="17">
        <v>0</v>
      </c>
      <c r="C39" s="17">
        <v>0</v>
      </c>
      <c r="D39" s="28">
        <v>4100000</v>
      </c>
      <c r="E39" s="17">
        <v>0</v>
      </c>
      <c r="F39" s="17">
        <v>0</v>
      </c>
      <c r="G39" s="17">
        <v>0</v>
      </c>
      <c r="H39" s="28">
        <v>2500000</v>
      </c>
      <c r="I39" s="17">
        <v>0</v>
      </c>
      <c r="J39" s="17">
        <v>0</v>
      </c>
      <c r="K39" s="31">
        <f>SUM(B39:J39)</f>
        <v>6600000</v>
      </c>
      <c r="L39" s="25"/>
      <c r="M39"/>
      <c r="N39"/>
    </row>
    <row r="40" spans="1:14" s="24" customFormat="1" ht="16.5" customHeight="1">
      <c r="A40" s="26" t="s">
        <v>11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f>SUM(B40:J40)</f>
        <v>0</v>
      </c>
      <c r="L40" s="25"/>
      <c r="M40"/>
      <c r="N40"/>
    </row>
    <row r="41" spans="1:14" s="24" customFormat="1" ht="16.5" customHeight="1">
      <c r="A41" s="26" t="s">
        <v>10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1250895.55</v>
      </c>
      <c r="C45" s="10">
        <f t="shared" si="11"/>
        <v>1091938.3</v>
      </c>
      <c r="D45" s="10">
        <f t="shared" si="11"/>
        <v>5534893.08</v>
      </c>
      <c r="E45" s="10">
        <f t="shared" si="11"/>
        <v>857023.0500000002</v>
      </c>
      <c r="F45" s="10">
        <f t="shared" si="11"/>
        <v>877124.32</v>
      </c>
      <c r="G45" s="10">
        <f t="shared" si="11"/>
        <v>876285.7399999999</v>
      </c>
      <c r="H45" s="10">
        <f t="shared" si="11"/>
        <v>3365629.7300000004</v>
      </c>
      <c r="I45" s="10">
        <f t="shared" si="11"/>
        <v>1375600.1800000002</v>
      </c>
      <c r="J45" s="10">
        <f t="shared" si="11"/>
        <v>447606.16000000003</v>
      </c>
      <c r="K45" s="21">
        <f>SUM(B45:J45)</f>
        <v>15676996.110000001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1250895.56</v>
      </c>
      <c r="C51" s="10">
        <f t="shared" si="12"/>
        <v>1091938.3</v>
      </c>
      <c r="D51" s="10">
        <f t="shared" si="12"/>
        <v>5534893.08</v>
      </c>
      <c r="E51" s="10">
        <f t="shared" si="12"/>
        <v>857023.06</v>
      </c>
      <c r="F51" s="10">
        <f t="shared" si="12"/>
        <v>877124.32</v>
      </c>
      <c r="G51" s="10">
        <f t="shared" si="12"/>
        <v>876285.74</v>
      </c>
      <c r="H51" s="10">
        <f t="shared" si="12"/>
        <v>3365629.7300000004</v>
      </c>
      <c r="I51" s="10">
        <f>SUM(I52:I64)</f>
        <v>1375600.18</v>
      </c>
      <c r="J51" s="10">
        <f t="shared" si="12"/>
        <v>447606.15</v>
      </c>
      <c r="K51" s="5">
        <f>SUM(K52:K64)</f>
        <v>15676996.120000003</v>
      </c>
      <c r="L51" s="9"/>
    </row>
    <row r="52" spans="1:11" ht="16.5" customHeight="1">
      <c r="A52" s="7" t="s">
        <v>71</v>
      </c>
      <c r="B52" s="8">
        <v>1093407.81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1093407.81</v>
      </c>
    </row>
    <row r="53" spans="1:11" ht="16.5" customHeight="1">
      <c r="A53" s="7" t="s">
        <v>72</v>
      </c>
      <c r="B53" s="8">
        <v>157487.75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157487.75</v>
      </c>
    </row>
    <row r="54" spans="1:11" ht="16.5" customHeight="1">
      <c r="A54" s="7" t="s">
        <v>4</v>
      </c>
      <c r="B54" s="6">
        <v>0</v>
      </c>
      <c r="C54" s="8">
        <v>1091938.3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1091938.3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5534893.08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5534893.08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857023.06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857023.06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877124.32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877124.32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876285.74</v>
      </c>
      <c r="H58" s="6">
        <v>0</v>
      </c>
      <c r="I58" s="6">
        <v>0</v>
      </c>
      <c r="J58" s="6">
        <v>0</v>
      </c>
      <c r="K58" s="5">
        <f t="shared" si="13"/>
        <v>876285.74</v>
      </c>
    </row>
    <row r="59" spans="1:11" ht="16.5" customHeight="1">
      <c r="A59" s="7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3365629.7300000004</v>
      </c>
      <c r="I59" s="6">
        <v>0</v>
      </c>
      <c r="J59" s="6">
        <v>0</v>
      </c>
      <c r="K59" s="5">
        <f t="shared" si="13"/>
        <v>3365629.7300000004</v>
      </c>
    </row>
    <row r="60" spans="1:11" ht="16.5" customHeight="1">
      <c r="A60" s="7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506633.55</v>
      </c>
      <c r="J61" s="6">
        <v>0</v>
      </c>
      <c r="K61" s="5">
        <f t="shared" si="13"/>
        <v>506633.55</v>
      </c>
    </row>
    <row r="62" spans="1:11" ht="16.5" customHeight="1">
      <c r="A62" s="7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868966.63</v>
      </c>
      <c r="J62" s="6">
        <v>0</v>
      </c>
      <c r="K62" s="5">
        <f t="shared" si="13"/>
        <v>868966.63</v>
      </c>
    </row>
    <row r="63" spans="1:11" ht="16.5" customHeight="1">
      <c r="A63" s="7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447606.15</v>
      </c>
      <c r="K63" s="5">
        <f t="shared" si="13"/>
        <v>447606.15</v>
      </c>
    </row>
    <row r="64" spans="1:11" ht="18" customHeight="1">
      <c r="A64" s="4" t="s">
        <v>79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/>
    <row r="66" ht="18" customHeight="1"/>
    <row r="67" ht="18" customHeight="1"/>
    <row r="68" spans="1:2" ht="15.75">
      <c r="A68" s="13"/>
      <c r="B68" s="12"/>
    </row>
    <row r="69" spans="1:2" ht="14.25">
      <c r="A69" s="11" t="s">
        <v>54</v>
      </c>
      <c r="B69" s="8">
        <f>SUM(B71:B80)</f>
        <v>79704.47</v>
      </c>
    </row>
    <row r="70" spans="1:2" ht="14.25">
      <c r="A70" s="11"/>
      <c r="B70" s="8"/>
    </row>
    <row r="71" spans="1:2" ht="14.25">
      <c r="A71" s="7"/>
      <c r="B71" s="8"/>
    </row>
    <row r="72" spans="1:2" ht="14.25">
      <c r="A72" s="7" t="s">
        <v>55</v>
      </c>
      <c r="B72" s="8">
        <v>9904.49</v>
      </c>
    </row>
    <row r="73" spans="1:2" ht="14.25">
      <c r="A73" s="7" t="s">
        <v>56</v>
      </c>
      <c r="B73" s="8">
        <v>23779.09</v>
      </c>
    </row>
    <row r="74" spans="1:2" ht="14.25">
      <c r="A74" s="7" t="s">
        <v>57</v>
      </c>
      <c r="B74" s="8">
        <v>6369.58</v>
      </c>
    </row>
    <row r="75" spans="1:2" ht="14.25">
      <c r="A75" s="7" t="s">
        <v>58</v>
      </c>
      <c r="B75" s="8">
        <v>4075.44</v>
      </c>
    </row>
    <row r="76" spans="1:2" ht="14.25">
      <c r="A76" s="7" t="s">
        <v>59</v>
      </c>
      <c r="B76" s="8">
        <v>21662.74</v>
      </c>
    </row>
    <row r="77" spans="1:2" ht="14.25">
      <c r="A77" s="7" t="s">
        <v>60</v>
      </c>
      <c r="B77" s="8">
        <v>6479.07</v>
      </c>
    </row>
    <row r="78" spans="1:2" ht="14.25">
      <c r="A78" s="7" t="s">
        <v>61</v>
      </c>
      <c r="B78" s="8">
        <v>0</v>
      </c>
    </row>
    <row r="79" spans="1:2" ht="14.25">
      <c r="A79" s="7" t="s">
        <v>62</v>
      </c>
      <c r="B79" s="8">
        <v>7434.06</v>
      </c>
    </row>
    <row r="80" spans="1:2" ht="14.25">
      <c r="A80" s="4" t="s">
        <v>63</v>
      </c>
      <c r="B80" s="56">
        <v>0</v>
      </c>
    </row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2019-12-19T22:12:21Z</dcterms:modified>
  <cp:category/>
  <cp:version/>
  <cp:contentType/>
  <cp:contentStatus/>
</cp:coreProperties>
</file>