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<sst xmlns="http://schemas.openxmlformats.org/spreadsheetml/2006/main" count="77" uniqueCount="76">
  <si>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</si>
  <si>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</si>
  <si>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</si>
  <si>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</si>
  <si>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</si>
  <si>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</si>
  <si>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</si>
  <si>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</si>
  <si>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</si>
  <si>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</si>
  <si>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</si>
  <si>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</si>
  <si>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</si>
  <si>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</si>
  <si>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</si>
  <si>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</si>
  <si>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</si>
  <si>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</si>
  <si>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</si>
  <si>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</si>
  <si>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</si>
  <si>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</si>
  <si>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</si>
  <si>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</si>
  <si>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</si>
  <si>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</si>
  <si>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</si>
  <si>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</si>
  <si>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</si>
  <si>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</si>
  <si>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</si>
  <si>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</si>
  <si>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</si>
  <si>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</si>
  <si>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</si>
  <si>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</si>
  <si>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</si>
  <si>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</si>
  <si>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</si>
  <si>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</si>
  <si>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</si>
  <si>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</si>
  <si>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</si>
  <si>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</si>
  <si>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</si>
  <si>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</si>
  <si>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</si>
  <si>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</si>
  <si>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</si>
  <si>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</si>
  <si>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</si>
  <si>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</si>
  <si>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</si>
  <si>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</si>
  <si>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</si>
  <si>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</si>
  <si>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</si>
  <si>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</si>
  <si>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</si>
  <si>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</si>
  <si>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</si>
  <si>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</si>
  <si>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</si>
  <si>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</si>
  <si>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</si>
  <si>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</si>
  <si>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</si>
  <si>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</si>
  <si>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</si>
  <si>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</si>
  <si>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</si>
  <si>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</si>
  <si>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</si>
  <si>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</si>
  <si>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</si>
  <si>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29/12/19 - VENCIMENTO 07/01/20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</si>
</sst>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22368</v>
      </c>
      <c r="C7" s="10">
        <f>C8+C11</f>
        <v>33465</v>
      </c>
      <c r="D7" s="10">
        <f aca="true" t="shared" si="0" ref="D7:K7">D8+D11</f>
        <v>112936</v>
      </c>
      <c r="E7" s="10">
        <f t="shared" si="0"/>
        <v>92380</v>
      </c>
      <c r="F7" s="10">
        <f t="shared" si="0"/>
        <v>92588</v>
      </c>
      <c r="G7" s="10">
        <f t="shared" si="0"/>
        <v>47575</v>
      </c>
      <c r="H7" s="10">
        <f t="shared" si="0"/>
        <v>22821</v>
      </c>
      <c r="I7" s="10">
        <f t="shared" si="0"/>
        <v>43572</v>
      </c>
      <c r="J7" s="10">
        <f t="shared" si="0"/>
        <v>26462</v>
      </c>
      <c r="K7" s="10">
        <f t="shared" si="0"/>
        <v>72740</v>
      </c>
      <c r="L7" s="10">
        <f>SUM(B7:K7)</f>
        <v>566907</v>
      </c>
      <c r="M7" s="11"/>
    </row>
    <row r="8" spans="1:13" ht="17.25" customHeight="1">
      <c r="A8" s="12" t="s">
        <v>18</v>
      </c>
      <c r="B8" s="13">
        <f>B9+B10</f>
        <v>2382</v>
      </c>
      <c r="C8" s="13">
        <f aca="true" t="shared" si="1" ref="C8:K8">C9+C10</f>
        <v>3337</v>
      </c>
      <c r="D8" s="13">
        <f t="shared" si="1"/>
        <v>10872</v>
      </c>
      <c r="E8" s="13">
        <f t="shared" si="1"/>
        <v>8415</v>
      </c>
      <c r="F8" s="13">
        <f t="shared" si="1"/>
        <v>8190</v>
      </c>
      <c r="G8" s="13">
        <f t="shared" si="1"/>
        <v>4434</v>
      </c>
      <c r="H8" s="13">
        <f t="shared" si="1"/>
        <v>2233</v>
      </c>
      <c r="I8" s="13">
        <f t="shared" si="1"/>
        <v>3343</v>
      </c>
      <c r="J8" s="13">
        <f t="shared" si="1"/>
        <v>2008</v>
      </c>
      <c r="K8" s="13">
        <f t="shared" si="1"/>
        <v>5513</v>
      </c>
      <c r="L8" s="13">
        <f>SUM(B8:K8)</f>
        <v>50727</v>
      </c>
      <c r="M8"/>
    </row>
    <row r="9" spans="1:13" ht="17.25" customHeight="1">
      <c r="A9" s="14" t="s">
        <v>19</v>
      </c>
      <c r="B9" s="15">
        <v>2382</v>
      </c>
      <c r="C9" s="15">
        <v>3336</v>
      </c>
      <c r="D9" s="15">
        <v>10872</v>
      </c>
      <c r="E9" s="15">
        <v>8415</v>
      </c>
      <c r="F9" s="15">
        <v>8190</v>
      </c>
      <c r="G9" s="15">
        <v>4434</v>
      </c>
      <c r="H9" s="15">
        <v>2233</v>
      </c>
      <c r="I9" s="15">
        <v>3343</v>
      </c>
      <c r="J9" s="15">
        <v>2008</v>
      </c>
      <c r="K9" s="15">
        <v>5513</v>
      </c>
      <c r="L9" s="13">
        <f>SUM(B9:K9)</f>
        <v>50726</v>
      </c>
      <c r="M9"/>
    </row>
    <row r="10" spans="1:13" ht="17.25" customHeight="1">
      <c r="A10" s="14" t="s">
        <v>20</v>
      </c>
      <c r="B10" s="15">
        <v>0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19986</v>
      </c>
      <c r="C11" s="15">
        <v>30128</v>
      </c>
      <c r="D11" s="15">
        <v>102064</v>
      </c>
      <c r="E11" s="15">
        <v>83965</v>
      </c>
      <c r="F11" s="15">
        <v>84398</v>
      </c>
      <c r="G11" s="15">
        <v>43141</v>
      </c>
      <c r="H11" s="15">
        <v>20588</v>
      </c>
      <c r="I11" s="15">
        <v>40229</v>
      </c>
      <c r="J11" s="15">
        <v>24454</v>
      </c>
      <c r="K11" s="15">
        <v>67227</v>
      </c>
      <c r="L11" s="13">
        <f>SUM(B11:K11)</f>
        <v>516180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132532.43999999997</v>
      </c>
      <c r="C17" s="25">
        <f aca="true" t="shared" si="2" ref="C17:L17">C18+C19+C20+C21+C22</f>
        <v>110960.68</v>
      </c>
      <c r="D17" s="25">
        <f t="shared" si="2"/>
        <v>421135.72000000003</v>
      </c>
      <c r="E17" s="25">
        <f t="shared" si="2"/>
        <v>343808.39999999997</v>
      </c>
      <c r="F17" s="25">
        <f t="shared" si="2"/>
        <v>309790.00999999995</v>
      </c>
      <c r="G17" s="25">
        <f t="shared" si="2"/>
        <v>192337.92</v>
      </c>
      <c r="H17" s="25">
        <f t="shared" si="2"/>
        <v>93168.44000000002</v>
      </c>
      <c r="I17" s="25">
        <f t="shared" si="2"/>
        <v>143803.80000000002</v>
      </c>
      <c r="J17" s="25">
        <f t="shared" si="2"/>
        <v>112077.84999999999</v>
      </c>
      <c r="K17" s="25">
        <f t="shared" si="2"/>
        <v>227691.07</v>
      </c>
      <c r="L17" s="25">
        <f t="shared" si="2"/>
        <v>2087306.3299999998</v>
      </c>
      <c r="M17"/>
    </row>
    <row r="18" spans="1:13" ht="17.25" customHeight="1">
      <c r="A18" s="26" t="s">
        <v>25</v>
      </c>
      <c r="B18" s="33">
        <f aca="true" t="shared" si="3" ref="B18:K18">ROUND(B13*B7,2)</f>
        <v>128756.92</v>
      </c>
      <c r="C18" s="33">
        <f t="shared" si="3"/>
        <v>103795.04</v>
      </c>
      <c r="D18" s="33">
        <f t="shared" si="3"/>
        <v>417163</v>
      </c>
      <c r="E18" s="33">
        <f t="shared" si="3"/>
        <v>345094.73</v>
      </c>
      <c r="F18" s="33">
        <f t="shared" si="3"/>
        <v>306170</v>
      </c>
      <c r="G18" s="33">
        <f t="shared" si="3"/>
        <v>172873.28</v>
      </c>
      <c r="H18" s="33">
        <f t="shared" si="3"/>
        <v>91366.16</v>
      </c>
      <c r="I18" s="33">
        <f t="shared" si="3"/>
        <v>144889.97</v>
      </c>
      <c r="J18" s="33">
        <f t="shared" si="3"/>
        <v>94744.54</v>
      </c>
      <c r="K18" s="33">
        <f t="shared" si="3"/>
        <v>212640.84</v>
      </c>
      <c r="L18" s="33">
        <f>SUM(B18:K18)</f>
        <v>2017494.48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144.95</v>
      </c>
      <c r="C19" s="33">
        <f t="shared" si="4"/>
        <v>2670.9</v>
      </c>
      <c r="D19" s="33">
        <f t="shared" si="4"/>
        <v>-14986.18</v>
      </c>
      <c r="E19" s="33">
        <f t="shared" si="4"/>
        <v>-7748.68</v>
      </c>
      <c r="F19" s="33">
        <f t="shared" si="4"/>
        <v>-2954.65</v>
      </c>
      <c r="G19" s="33">
        <f t="shared" si="4"/>
        <v>6973.7</v>
      </c>
      <c r="H19" s="33">
        <f t="shared" si="4"/>
        <v>-6030.29</v>
      </c>
      <c r="I19" s="33">
        <f t="shared" si="4"/>
        <v>14989.73</v>
      </c>
      <c r="J19" s="33">
        <f t="shared" si="4"/>
        <v>7580.57</v>
      </c>
      <c r="K19" s="33">
        <f t="shared" si="4"/>
        <v>-1687.13</v>
      </c>
      <c r="L19" s="33">
        <f>SUM(B19:K19)</f>
        <v>-1047.0800000000045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-29728.519999999997</v>
      </c>
      <c r="C25" s="33">
        <f t="shared" si="5"/>
        <v>-14344.8</v>
      </c>
      <c r="D25" s="33">
        <f t="shared" si="5"/>
        <v>-46749.6</v>
      </c>
      <c r="E25" s="33">
        <f t="shared" si="5"/>
        <v>-40628.85</v>
      </c>
      <c r="F25" s="33">
        <f t="shared" si="5"/>
        <v>-35217</v>
      </c>
      <c r="G25" s="33">
        <f t="shared" si="5"/>
        <v>-19066.2</v>
      </c>
      <c r="H25" s="33">
        <f t="shared" si="5"/>
        <v>-17240.15</v>
      </c>
      <c r="I25" s="33">
        <f t="shared" si="5"/>
        <v>-14374.9</v>
      </c>
      <c r="J25" s="33">
        <f t="shared" si="5"/>
        <v>-8634.4</v>
      </c>
      <c r="K25" s="33">
        <f t="shared" si="5"/>
        <v>-23705.9</v>
      </c>
      <c r="L25" s="33">
        <f aca="true" t="shared" si="6" ref="L25:L31">SUM(B25:K25)</f>
        <v>-249690.31999999998</v>
      </c>
      <c r="M25"/>
    </row>
    <row r="26" spans="1:13" ht="18.75" customHeight="1">
      <c r="A26" s="27" t="s">
        <v>31</v>
      </c>
      <c r="B26" s="33">
        <f>B27+B28+B29+B30</f>
        <v>-10242.6</v>
      </c>
      <c r="C26" s="33">
        <f aca="true" t="shared" si="7" ref="C26:K26">C27+C28+C29+C30</f>
        <v>-14344.8</v>
      </c>
      <c r="D26" s="33">
        <f t="shared" si="7"/>
        <v>-46749.6</v>
      </c>
      <c r="E26" s="33">
        <f t="shared" si="7"/>
        <v>-36184.5</v>
      </c>
      <c r="F26" s="33">
        <f t="shared" si="7"/>
        <v>-35217</v>
      </c>
      <c r="G26" s="33">
        <f t="shared" si="7"/>
        <v>-19066.2</v>
      </c>
      <c r="H26" s="33">
        <f t="shared" si="7"/>
        <v>-9601.9</v>
      </c>
      <c r="I26" s="33">
        <f t="shared" si="7"/>
        <v>-14374.9</v>
      </c>
      <c r="J26" s="33">
        <f t="shared" si="7"/>
        <v>-8634.4</v>
      </c>
      <c r="K26" s="33">
        <f t="shared" si="7"/>
        <v>-23705.9</v>
      </c>
      <c r="L26" s="33">
        <f t="shared" si="6"/>
        <v>-218121.8</v>
      </c>
      <c r="M26"/>
    </row>
    <row r="27" spans="1:13" s="36" customFormat="1" ht="18.75" customHeight="1">
      <c r="A27" s="34" t="s">
        <v>60</v>
      </c>
      <c r="B27" s="33">
        <f>-ROUND((B9)*$E$3,2)</f>
        <v>-10242.6</v>
      </c>
      <c r="C27" s="33">
        <f aca="true" t="shared" si="8" ref="C27:K27">-ROUND((C9)*$E$3,2)</f>
        <v>-14344.8</v>
      </c>
      <c r="D27" s="33">
        <f t="shared" si="8"/>
        <v>-46749.6</v>
      </c>
      <c r="E27" s="33">
        <f t="shared" si="8"/>
        <v>-36184.5</v>
      </c>
      <c r="F27" s="33">
        <f t="shared" si="8"/>
        <v>-35217</v>
      </c>
      <c r="G27" s="33">
        <f t="shared" si="8"/>
        <v>-19066.2</v>
      </c>
      <c r="H27" s="33">
        <f t="shared" si="8"/>
        <v>-9601.9</v>
      </c>
      <c r="I27" s="33">
        <f t="shared" si="8"/>
        <v>-14374.9</v>
      </c>
      <c r="J27" s="33">
        <f t="shared" si="8"/>
        <v>-8634.4</v>
      </c>
      <c r="K27" s="33">
        <f t="shared" si="8"/>
        <v>-23705.9</v>
      </c>
      <c r="L27" s="33">
        <f t="shared" si="6"/>
        <v>-218121.8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102803.91999999998</v>
      </c>
      <c r="C46" s="41">
        <f t="shared" si="11"/>
        <v>96615.87999999999</v>
      </c>
      <c r="D46" s="41">
        <f t="shared" si="11"/>
        <v>374386.12000000005</v>
      </c>
      <c r="E46" s="41">
        <f t="shared" si="11"/>
        <v>303179.55</v>
      </c>
      <c r="F46" s="41">
        <f t="shared" si="11"/>
        <v>274573.00999999995</v>
      </c>
      <c r="G46" s="41">
        <f t="shared" si="11"/>
        <v>173271.72</v>
      </c>
      <c r="H46" s="41">
        <f t="shared" si="11"/>
        <v>75928.29000000001</v>
      </c>
      <c r="I46" s="41">
        <f t="shared" si="11"/>
        <v>129428.90000000002</v>
      </c>
      <c r="J46" s="41">
        <f t="shared" si="11"/>
        <v>103443.45</v>
      </c>
      <c r="K46" s="41">
        <f t="shared" si="11"/>
        <v>203985.17</v>
      </c>
      <c r="L46" s="42">
        <f>SUM(B46:K46)</f>
        <v>1837616.01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102803.92</v>
      </c>
      <c r="C52" s="41">
        <f aca="true" t="shared" si="12" ref="C52:J52">SUM(C53:C64)</f>
        <v>96615.89</v>
      </c>
      <c r="D52" s="41">
        <f t="shared" si="12"/>
        <v>374386.11</v>
      </c>
      <c r="E52" s="41">
        <f t="shared" si="12"/>
        <v>303179.55</v>
      </c>
      <c r="F52" s="41">
        <f t="shared" si="12"/>
        <v>274573.01</v>
      </c>
      <c r="G52" s="41">
        <f t="shared" si="12"/>
        <v>173271.71</v>
      </c>
      <c r="H52" s="41">
        <f t="shared" si="12"/>
        <v>75928.28</v>
      </c>
      <c r="I52" s="41">
        <f t="shared" si="12"/>
        <v>129428.9</v>
      </c>
      <c r="J52" s="41">
        <f t="shared" si="12"/>
        <v>103443.46</v>
      </c>
      <c r="K52" s="41">
        <f>SUM(K53:K66)</f>
        <v>203985.16999999998</v>
      </c>
      <c r="L52" s="47">
        <f>SUM(B52:K52)</f>
        <v>1837615.9999999998</v>
      </c>
      <c r="M52" s="40"/>
    </row>
    <row r="53" spans="1:13" ht="18.75" customHeight="1">
      <c r="A53" s="48" t="s">
        <v>52</v>
      </c>
      <c r="B53" s="49">
        <v>102803.92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102803.92</v>
      </c>
      <c r="M53" s="40"/>
    </row>
    <row r="54" spans="1:12" ht="18.75" customHeight="1">
      <c r="A54" s="48" t="s">
        <v>63</v>
      </c>
      <c r="B54" s="17">
        <v>0</v>
      </c>
      <c r="C54" s="49">
        <v>84036.5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84036.5</v>
      </c>
    </row>
    <row r="55" spans="1:12" ht="18.75" customHeight="1">
      <c r="A55" s="48" t="s">
        <v>64</v>
      </c>
      <c r="B55" s="17">
        <v>0</v>
      </c>
      <c r="C55" s="49">
        <v>12579.39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12579.39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374386.11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374386.11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303179.55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303179.55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274573.01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274573.01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173271.71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173271.71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75928.28</v>
      </c>
      <c r="I60" s="17">
        <v>0</v>
      </c>
      <c r="J60" s="17">
        <v>0</v>
      </c>
      <c r="K60" s="17">
        <v>0</v>
      </c>
      <c r="L60" s="47">
        <f t="shared" si="13"/>
        <v>75928.28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129428.9</v>
      </c>
      <c r="J61" s="17">
        <v>0</v>
      </c>
      <c r="K61" s="17">
        <v>0</v>
      </c>
      <c r="L61" s="47">
        <f t="shared" si="13"/>
        <v>129428.9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103443.46</v>
      </c>
      <c r="K62" s="17">
        <v>0</v>
      </c>
      <c r="L62" s="47">
        <f t="shared" si="13"/>
        <v>103443.46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79717.4</v>
      </c>
      <c r="L63" s="47">
        <f t="shared" si="13"/>
        <v>79717.4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124267.77</v>
      </c>
      <c r="L64" s="47">
        <f t="shared" si="13"/>
        <v>124267.77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2020-01-06T20:49:42Z</dcterms:modified>
  <cp:category/>
  <cp:version/>
  <cp:contentType/>
  <cp:contentStatus/>
</cp:coreProperties>
</file>