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<sst xmlns="http://schemas.openxmlformats.org/spreadsheetml/2006/main" count="77" uniqueCount="76">
  <si>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</si>
  <si>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</si>
  <si>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</si>
  <si>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</si>
  <si>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</si>
  <si>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</si>
  <si>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</si>
  <si>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</si>
  <si>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</si>
  <si>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</si>
  <si>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</si>
  <si>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</si>
  <si>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</si>
  <si>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</si>
  <si>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</si>
  <si>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</si>
  <si>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</si>
  <si>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</si>
  <si>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</si>
  <si>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</si>
  <si>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</si>
  <si>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</si>
  <si>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</si>
  <si>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</si>
  <si>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</si>
  <si>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</si>
  <si>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</si>
  <si>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</si>
  <si>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</si>
  <si>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</si>
  <si>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</si>
  <si>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</si>
  <si>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</si>
  <si>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</si>
  <si>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</si>
  <si>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</si>
  <si>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</si>
  <si>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</si>
  <si>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</si>
  <si>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</si>
  <si>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</si>
  <si>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</si>
  <si>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</si>
  <si>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</si>
  <si>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</si>
  <si>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</si>
  <si>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</si>
  <si>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</si>
  <si>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</si>
  <si>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</si>
  <si>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</si>
  <si>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</si>
  <si>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</si>
  <si>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</si>
  <si>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</si>
  <si>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</si>
  <si>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</si>
  <si>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</si>
  <si>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</si>
  <si>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</si>
  <si>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</si>
  <si>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</si>
  <si>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</si>
  <si>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</si>
  <si>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</si>
  <si>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</si>
  <si>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</si>
  <si>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</si>
  <si>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</si>
  <si>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</si>
  <si>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</si>
  <si>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</si>
  <si>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</si>
  <si>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</si>
  <si>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</si>
  <si>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19/12/19 - VENCIMENTO 27/12/19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</si>
</sst>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B13" sqref="B1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102796</v>
      </c>
      <c r="C7" s="10">
        <f>C8+C11</f>
        <v>125100</v>
      </c>
      <c r="D7" s="10">
        <f aca="true" t="shared" si="0" ref="D7:K7">D8+D11</f>
        <v>352018</v>
      </c>
      <c r="E7" s="10">
        <f t="shared" si="0"/>
        <v>298615</v>
      </c>
      <c r="F7" s="10">
        <f t="shared" si="0"/>
        <v>277042</v>
      </c>
      <c r="G7" s="10">
        <f t="shared" si="0"/>
        <v>176564</v>
      </c>
      <c r="H7" s="10">
        <f t="shared" si="0"/>
        <v>78761</v>
      </c>
      <c r="I7" s="10">
        <f t="shared" si="0"/>
        <v>139304</v>
      </c>
      <c r="J7" s="10">
        <f t="shared" si="0"/>
        <v>145109</v>
      </c>
      <c r="K7" s="10">
        <f t="shared" si="0"/>
        <v>259049</v>
      </c>
      <c r="L7" s="10">
        <f>SUM(B7:K7)</f>
        <v>1954358</v>
      </c>
      <c r="M7" s="11"/>
    </row>
    <row r="8" spans="1:13" ht="17.25" customHeight="1">
      <c r="A8" s="12" t="s">
        <v>18</v>
      </c>
      <c r="B8" s="13">
        <f>B9+B10</f>
        <v>8372</v>
      </c>
      <c r="C8" s="13">
        <f aca="true" t="shared" si="1" ref="C8:K8">C9+C10</f>
        <v>9062</v>
      </c>
      <c r="D8" s="13">
        <f t="shared" si="1"/>
        <v>26207</v>
      </c>
      <c r="E8" s="13">
        <f t="shared" si="1"/>
        <v>21064</v>
      </c>
      <c r="F8" s="13">
        <f t="shared" si="1"/>
        <v>17403</v>
      </c>
      <c r="G8" s="13">
        <f t="shared" si="1"/>
        <v>13462</v>
      </c>
      <c r="H8" s="13">
        <f t="shared" si="1"/>
        <v>5503</v>
      </c>
      <c r="I8" s="13">
        <f t="shared" si="1"/>
        <v>8196</v>
      </c>
      <c r="J8" s="13">
        <f t="shared" si="1"/>
        <v>10599</v>
      </c>
      <c r="K8" s="13">
        <f t="shared" si="1"/>
        <v>17881</v>
      </c>
      <c r="L8" s="13">
        <f>SUM(B8:K8)</f>
        <v>137749</v>
      </c>
      <c r="M8"/>
    </row>
    <row r="9" spans="1:13" ht="17.25" customHeight="1">
      <c r="A9" s="14" t="s">
        <v>19</v>
      </c>
      <c r="B9" s="15">
        <v>8371</v>
      </c>
      <c r="C9" s="15">
        <v>9062</v>
      </c>
      <c r="D9" s="15">
        <v>26207</v>
      </c>
      <c r="E9" s="15">
        <v>21064</v>
      </c>
      <c r="F9" s="15">
        <v>17403</v>
      </c>
      <c r="G9" s="15">
        <v>13462</v>
      </c>
      <c r="H9" s="15">
        <v>5503</v>
      </c>
      <c r="I9" s="15">
        <v>8196</v>
      </c>
      <c r="J9" s="15">
        <v>10599</v>
      </c>
      <c r="K9" s="15">
        <v>17881</v>
      </c>
      <c r="L9" s="13">
        <f>SUM(B9:K9)</f>
        <v>137748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94424</v>
      </c>
      <c r="C11" s="15">
        <v>116038</v>
      </c>
      <c r="D11" s="15">
        <v>325811</v>
      </c>
      <c r="E11" s="15">
        <v>277551</v>
      </c>
      <c r="F11" s="15">
        <v>259639</v>
      </c>
      <c r="G11" s="15">
        <v>163102</v>
      </c>
      <c r="H11" s="15">
        <v>73258</v>
      </c>
      <c r="I11" s="15">
        <v>131108</v>
      </c>
      <c r="J11" s="15">
        <v>134510</v>
      </c>
      <c r="K11" s="15">
        <v>241168</v>
      </c>
      <c r="L11" s="13">
        <f>SUM(B11:K11)</f>
        <v>1816609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596021.3099999999</v>
      </c>
      <c r="C17" s="25">
        <f aca="true" t="shared" si="2" ref="C17:L17">C18+C19+C20+C21+C22</f>
        <v>402489.35</v>
      </c>
      <c r="D17" s="25">
        <f t="shared" si="2"/>
        <v>1272531.52</v>
      </c>
      <c r="E17" s="25">
        <f t="shared" si="2"/>
        <v>1096921.2199999997</v>
      </c>
      <c r="F17" s="25">
        <f t="shared" si="2"/>
        <v>913856.2399999999</v>
      </c>
      <c r="G17" s="25">
        <f t="shared" si="2"/>
        <v>679952.8699999999</v>
      </c>
      <c r="H17" s="25">
        <f t="shared" si="2"/>
        <v>302348.05</v>
      </c>
      <c r="I17" s="25">
        <f t="shared" si="2"/>
        <v>495075.35000000003</v>
      </c>
      <c r="J17" s="25">
        <f t="shared" si="2"/>
        <v>570870.39</v>
      </c>
      <c r="K17" s="25">
        <f t="shared" si="2"/>
        <v>768006.9099999999</v>
      </c>
      <c r="L17" s="25">
        <f t="shared" si="2"/>
        <v>7098073.21</v>
      </c>
      <c r="M17"/>
    </row>
    <row r="18" spans="1:13" ht="17.25" customHeight="1">
      <c r="A18" s="26" t="s">
        <v>25</v>
      </c>
      <c r="B18" s="33">
        <f aca="true" t="shared" si="3" ref="B18:K18">ROUND(B13*B7,2)</f>
        <v>591724.61</v>
      </c>
      <c r="C18" s="33">
        <f t="shared" si="3"/>
        <v>388010.16</v>
      </c>
      <c r="D18" s="33">
        <f t="shared" si="3"/>
        <v>1300284.09</v>
      </c>
      <c r="E18" s="33">
        <f t="shared" si="3"/>
        <v>1115506.19</v>
      </c>
      <c r="F18" s="33">
        <f t="shared" si="3"/>
        <v>916122.49</v>
      </c>
      <c r="G18" s="33">
        <f t="shared" si="3"/>
        <v>641580.61</v>
      </c>
      <c r="H18" s="33">
        <f t="shared" si="3"/>
        <v>315327.54</v>
      </c>
      <c r="I18" s="33">
        <f t="shared" si="3"/>
        <v>463227.59</v>
      </c>
      <c r="J18" s="33">
        <f t="shared" si="3"/>
        <v>519548.26</v>
      </c>
      <c r="K18" s="33">
        <f t="shared" si="3"/>
        <v>757277.94</v>
      </c>
      <c r="L18" s="33">
        <f>SUM(B18:K18)</f>
        <v>7008609.48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666.13</v>
      </c>
      <c r="C19" s="33">
        <f t="shared" si="4"/>
        <v>9984.45</v>
      </c>
      <c r="D19" s="33">
        <f t="shared" si="4"/>
        <v>-46711.47</v>
      </c>
      <c r="E19" s="33">
        <f t="shared" si="4"/>
        <v>-25047.32</v>
      </c>
      <c r="F19" s="33">
        <f t="shared" si="4"/>
        <v>-8840.91</v>
      </c>
      <c r="G19" s="33">
        <f t="shared" si="4"/>
        <v>25881.32</v>
      </c>
      <c r="H19" s="33">
        <f t="shared" si="4"/>
        <v>-20812.06</v>
      </c>
      <c r="I19" s="33">
        <f t="shared" si="4"/>
        <v>47923.66</v>
      </c>
      <c r="J19" s="33">
        <f t="shared" si="4"/>
        <v>41569.39</v>
      </c>
      <c r="K19" s="33">
        <f t="shared" si="4"/>
        <v>-6008.39</v>
      </c>
      <c r="L19" s="33">
        <f>SUM(B19:K19)</f>
        <v>18604.800000000003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-115481.22</v>
      </c>
      <c r="C25" s="33">
        <f t="shared" si="5"/>
        <v>-38966.6</v>
      </c>
      <c r="D25" s="33">
        <f t="shared" si="5"/>
        <v>-112690.1</v>
      </c>
      <c r="E25" s="33">
        <f t="shared" si="5"/>
        <v>-1045019.5499999999</v>
      </c>
      <c r="F25" s="33">
        <f t="shared" si="5"/>
        <v>-168832.9</v>
      </c>
      <c r="G25" s="33">
        <f t="shared" si="5"/>
        <v>-57886.6</v>
      </c>
      <c r="H25" s="33">
        <f t="shared" si="5"/>
        <v>-31301.15</v>
      </c>
      <c r="I25" s="33">
        <f t="shared" si="5"/>
        <v>-88257.12</v>
      </c>
      <c r="J25" s="33">
        <f t="shared" si="5"/>
        <v>-45575.7</v>
      </c>
      <c r="K25" s="33">
        <f t="shared" si="5"/>
        <v>-76888.3</v>
      </c>
      <c r="L25" s="33">
        <f aca="true" t="shared" si="6" ref="L25:L31">SUM(B25:K25)</f>
        <v>-1780899.2399999998</v>
      </c>
      <c r="M25"/>
    </row>
    <row r="26" spans="1:13" ht="18.75" customHeight="1">
      <c r="A26" s="27" t="s">
        <v>31</v>
      </c>
      <c r="B26" s="33">
        <f>B27+B28+B29+B30</f>
        <v>-35995.3</v>
      </c>
      <c r="C26" s="33">
        <f aca="true" t="shared" si="7" ref="C26:K26">C27+C28+C29+C30</f>
        <v>-38966.6</v>
      </c>
      <c r="D26" s="33">
        <f t="shared" si="7"/>
        <v>-112690.1</v>
      </c>
      <c r="E26" s="33">
        <f t="shared" si="7"/>
        <v>-90575.2</v>
      </c>
      <c r="F26" s="33">
        <f t="shared" si="7"/>
        <v>-74832.9</v>
      </c>
      <c r="G26" s="33">
        <f t="shared" si="7"/>
        <v>-57886.6</v>
      </c>
      <c r="H26" s="33">
        <f t="shared" si="7"/>
        <v>-23662.9</v>
      </c>
      <c r="I26" s="33">
        <f t="shared" si="7"/>
        <v>-63257.12</v>
      </c>
      <c r="J26" s="33">
        <f t="shared" si="7"/>
        <v>-45575.7</v>
      </c>
      <c r="K26" s="33">
        <f t="shared" si="7"/>
        <v>-76888.3</v>
      </c>
      <c r="L26" s="33">
        <f t="shared" si="6"/>
        <v>-620330.72</v>
      </c>
      <c r="M26"/>
    </row>
    <row r="27" spans="1:13" s="36" customFormat="1" ht="18.75" customHeight="1">
      <c r="A27" s="34" t="s">
        <v>60</v>
      </c>
      <c r="B27" s="33">
        <f>-ROUND((B9)*$E$3,2)</f>
        <v>-35995.3</v>
      </c>
      <c r="C27" s="33">
        <f aca="true" t="shared" si="8" ref="C27:K27">-ROUND((C9)*$E$3,2)</f>
        <v>-38966.6</v>
      </c>
      <c r="D27" s="33">
        <f t="shared" si="8"/>
        <v>-112690.1</v>
      </c>
      <c r="E27" s="33">
        <f t="shared" si="8"/>
        <v>-90575.2</v>
      </c>
      <c r="F27" s="33">
        <f t="shared" si="8"/>
        <v>-74832.9</v>
      </c>
      <c r="G27" s="33">
        <f t="shared" si="8"/>
        <v>-57886.6</v>
      </c>
      <c r="H27" s="33">
        <f t="shared" si="8"/>
        <v>-23662.9</v>
      </c>
      <c r="I27" s="33">
        <f t="shared" si="8"/>
        <v>-35242.8</v>
      </c>
      <c r="J27" s="33">
        <f t="shared" si="8"/>
        <v>-45575.7</v>
      </c>
      <c r="K27" s="33">
        <f t="shared" si="8"/>
        <v>-76888.3</v>
      </c>
      <c r="L27" s="33">
        <f t="shared" si="6"/>
        <v>-592316.4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-5.5</v>
      </c>
      <c r="J29" s="17">
        <v>0</v>
      </c>
      <c r="K29" s="17">
        <v>0</v>
      </c>
      <c r="L29" s="33">
        <f t="shared" si="6"/>
        <v>-5.5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-28008.82</v>
      </c>
      <c r="J30" s="17">
        <v>0</v>
      </c>
      <c r="K30" s="17">
        <v>0</v>
      </c>
      <c r="L30" s="33">
        <f t="shared" si="6"/>
        <v>-28008.82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-954444.35</v>
      </c>
      <c r="F31" s="38">
        <f t="shared" si="9"/>
        <v>-94000</v>
      </c>
      <c r="G31" s="38">
        <f t="shared" si="9"/>
        <v>0</v>
      </c>
      <c r="H31" s="38">
        <f t="shared" si="9"/>
        <v>-7638.25</v>
      </c>
      <c r="I31" s="38">
        <f t="shared" si="9"/>
        <v>-25000</v>
      </c>
      <c r="J31" s="38">
        <f t="shared" si="9"/>
        <v>0</v>
      </c>
      <c r="K31" s="38">
        <f t="shared" si="9"/>
        <v>0</v>
      </c>
      <c r="L31" s="33">
        <f t="shared" si="6"/>
        <v>-1160568.52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800000</v>
      </c>
      <c r="G40" s="17">
        <v>0</v>
      </c>
      <c r="H40" s="17">
        <v>0</v>
      </c>
      <c r="I40" s="17">
        <v>398000</v>
      </c>
      <c r="J40" s="17">
        <v>0</v>
      </c>
      <c r="K40" s="17">
        <v>0</v>
      </c>
      <c r="L40" s="33">
        <f>SUM(B40:K40)</f>
        <v>1198000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-950000</v>
      </c>
      <c r="F41" s="33">
        <v>-894000</v>
      </c>
      <c r="G41" s="17">
        <v>0</v>
      </c>
      <c r="H41" s="17">
        <v>0</v>
      </c>
      <c r="I41" s="17">
        <v>-423000</v>
      </c>
      <c r="J41" s="17">
        <v>0</v>
      </c>
      <c r="K41" s="17">
        <v>0</v>
      </c>
      <c r="L41" s="33">
        <f>SUM(B41:K41)</f>
        <v>-2267000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480540.08999999997</v>
      </c>
      <c r="C46" s="41">
        <f t="shared" si="11"/>
        <v>363522.75</v>
      </c>
      <c r="D46" s="41">
        <f t="shared" si="11"/>
        <v>1159841.42</v>
      </c>
      <c r="E46" s="41">
        <f t="shared" si="11"/>
        <v>51901.66999999981</v>
      </c>
      <c r="F46" s="41">
        <f t="shared" si="11"/>
        <v>745023.3399999999</v>
      </c>
      <c r="G46" s="41">
        <f t="shared" si="11"/>
        <v>622066.2699999999</v>
      </c>
      <c r="H46" s="41">
        <f t="shared" si="11"/>
        <v>271046.89999999997</v>
      </c>
      <c r="I46" s="41">
        <f t="shared" si="11"/>
        <v>406818.23000000004</v>
      </c>
      <c r="J46" s="41">
        <f t="shared" si="11"/>
        <v>525294.6900000001</v>
      </c>
      <c r="K46" s="41">
        <f t="shared" si="11"/>
        <v>691118.6099999999</v>
      </c>
      <c r="L46" s="42">
        <f>SUM(B46:K46)</f>
        <v>5317173.969999999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480540.1</v>
      </c>
      <c r="C52" s="41">
        <f aca="true" t="shared" si="12" ref="C52:J52">SUM(C53:C64)</f>
        <v>363522.76</v>
      </c>
      <c r="D52" s="41">
        <f t="shared" si="12"/>
        <v>1159841.42</v>
      </c>
      <c r="E52" s="41">
        <f t="shared" si="12"/>
        <v>51901.67</v>
      </c>
      <c r="F52" s="41">
        <f t="shared" si="12"/>
        <v>745023.34</v>
      </c>
      <c r="G52" s="41">
        <f t="shared" si="12"/>
        <v>622066.26</v>
      </c>
      <c r="H52" s="41">
        <f t="shared" si="12"/>
        <v>271046.9</v>
      </c>
      <c r="I52" s="41">
        <f t="shared" si="12"/>
        <v>406818.23</v>
      </c>
      <c r="J52" s="41">
        <f t="shared" si="12"/>
        <v>525294.69</v>
      </c>
      <c r="K52" s="41">
        <f>SUM(K53:K66)</f>
        <v>691118.62</v>
      </c>
      <c r="L52" s="47">
        <f>SUM(B52:K52)</f>
        <v>5317173.989999999</v>
      </c>
      <c r="M52" s="40"/>
    </row>
    <row r="53" spans="1:13" ht="18.75" customHeight="1">
      <c r="A53" s="48" t="s">
        <v>52</v>
      </c>
      <c r="B53" s="49">
        <v>480540.1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480540.1</v>
      </c>
      <c r="M53" s="40"/>
    </row>
    <row r="54" spans="1:12" ht="18.75" customHeight="1">
      <c r="A54" s="48" t="s">
        <v>63</v>
      </c>
      <c r="B54" s="17">
        <v>0</v>
      </c>
      <c r="C54" s="49">
        <v>317718.89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317718.89</v>
      </c>
    </row>
    <row r="55" spans="1:12" ht="18.75" customHeight="1">
      <c r="A55" s="48" t="s">
        <v>64</v>
      </c>
      <c r="B55" s="17">
        <v>0</v>
      </c>
      <c r="C55" s="49">
        <v>45803.87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45803.87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1159841.42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1159841.42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51901.67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51901.67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745023.34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745023.34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622066.26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622066.26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271046.9</v>
      </c>
      <c r="I60" s="17">
        <v>0</v>
      </c>
      <c r="J60" s="17">
        <v>0</v>
      </c>
      <c r="K60" s="17">
        <v>0</v>
      </c>
      <c r="L60" s="47">
        <f t="shared" si="13"/>
        <v>271046.9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406818.23</v>
      </c>
      <c r="J61" s="17">
        <v>0</v>
      </c>
      <c r="K61" s="17">
        <v>0</v>
      </c>
      <c r="L61" s="47">
        <f t="shared" si="13"/>
        <v>406818.23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525294.69</v>
      </c>
      <c r="K62" s="17">
        <v>0</v>
      </c>
      <c r="L62" s="47">
        <f t="shared" si="13"/>
        <v>525294.69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393868.5</v>
      </c>
      <c r="L63" s="47">
        <f t="shared" si="13"/>
        <v>393868.5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297250.12</v>
      </c>
      <c r="L64" s="47">
        <f t="shared" si="13"/>
        <v>297250.12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2019-12-30T12:26:59Z</dcterms:modified>
  <cp:category/>
  <cp:version/>
  <cp:contentType/>
  <cp:contentStatus/>
</cp:coreProperties>
</file>