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<sst xmlns="http://schemas.openxmlformats.org/spreadsheetml/2006/main" count="77" uniqueCount="76">
  <si>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</si>
  <si>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</si>
  <si>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</si>
  <si>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</si>
  <si>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</si>
  <si>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</si>
  <si>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</si>
  <si>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</si>
  <si>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</si>
  <si>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</si>
  <si>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</si>
  <si>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</si>
  <si>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</si>
  <si>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</si>
  <si>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</si>
  <si>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</si>
  <si>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</si>
  <si>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</si>
  <si>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</si>
  <si>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</si>
  <si>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</si>
  <si>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</si>
  <si>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</si>
  <si>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</si>
  <si>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</si>
  <si>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</si>
  <si>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</si>
  <si>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</si>
  <si>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</si>
  <si>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</si>
  <si>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</si>
  <si>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</si>
  <si>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</si>
  <si>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</si>
  <si>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</si>
  <si>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</si>
  <si>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</si>
  <si>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</si>
  <si>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</si>
  <si>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</si>
  <si>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</si>
  <si>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</si>
  <si>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</si>
  <si>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</si>
  <si>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</si>
  <si>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</si>
  <si>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</si>
  <si>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</si>
  <si>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</si>
  <si>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</si>
  <si>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</si>
  <si>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</si>
  <si>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</si>
  <si>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</si>
  <si>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</si>
  <si>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</si>
  <si>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</si>
  <si>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</si>
  <si>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</si>
  <si>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</si>
  <si>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</si>
  <si>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</si>
  <si>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</si>
  <si>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</si>
  <si>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</si>
  <si>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</si>
  <si>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</si>
  <si>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</si>
  <si>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</si>
  <si>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</si>
  <si>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</si>
  <si>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</si>
  <si>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</si>
  <si>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</si>
  <si>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</si>
  <si>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14/12/19 - VENCIMENTO 20/12/19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</si>
</sst>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59917</v>
      </c>
      <c r="C7" s="10">
        <f>C8+C11</f>
        <v>77945</v>
      </c>
      <c r="D7" s="10">
        <f aca="true" t="shared" si="0" ref="D7:K7">D8+D11</f>
        <v>222558</v>
      </c>
      <c r="E7" s="10">
        <f t="shared" si="0"/>
        <v>200976</v>
      </c>
      <c r="F7" s="10">
        <f t="shared" si="0"/>
        <v>189875</v>
      </c>
      <c r="G7" s="10">
        <f t="shared" si="0"/>
        <v>101332</v>
      </c>
      <c r="H7" s="10">
        <f t="shared" si="0"/>
        <v>42755</v>
      </c>
      <c r="I7" s="10">
        <f t="shared" si="0"/>
        <v>84502</v>
      </c>
      <c r="J7" s="10">
        <f t="shared" si="0"/>
        <v>65185</v>
      </c>
      <c r="K7" s="10">
        <f t="shared" si="0"/>
        <v>152879</v>
      </c>
      <c r="L7" s="10">
        <f>SUM(B7:K7)</f>
        <v>1197924</v>
      </c>
      <c r="M7" s="11"/>
    </row>
    <row r="8" spans="1:13" ht="17.25" customHeight="1">
      <c r="A8" s="12" t="s">
        <v>18</v>
      </c>
      <c r="B8" s="13">
        <f>B9+B10</f>
        <v>6178</v>
      </c>
      <c r="C8" s="13">
        <f aca="true" t="shared" si="1" ref="C8:K8">C9+C10</f>
        <v>6792</v>
      </c>
      <c r="D8" s="13">
        <f t="shared" si="1"/>
        <v>20489</v>
      </c>
      <c r="E8" s="13">
        <f t="shared" si="1"/>
        <v>17462</v>
      </c>
      <c r="F8" s="13">
        <f t="shared" si="1"/>
        <v>14620</v>
      </c>
      <c r="G8" s="13">
        <f t="shared" si="1"/>
        <v>9397</v>
      </c>
      <c r="H8" s="13">
        <f t="shared" si="1"/>
        <v>3684</v>
      </c>
      <c r="I8" s="13">
        <f t="shared" si="1"/>
        <v>5602</v>
      </c>
      <c r="J8" s="13">
        <f t="shared" si="1"/>
        <v>5222</v>
      </c>
      <c r="K8" s="13">
        <f t="shared" si="1"/>
        <v>12161</v>
      </c>
      <c r="L8" s="13">
        <f>SUM(B8:K8)</f>
        <v>101607</v>
      </c>
      <c r="M8"/>
    </row>
    <row r="9" spans="1:13" ht="17.25" customHeight="1">
      <c r="A9" s="14" t="s">
        <v>19</v>
      </c>
      <c r="B9" s="15">
        <v>6178</v>
      </c>
      <c r="C9" s="15">
        <v>6792</v>
      </c>
      <c r="D9" s="15">
        <v>20489</v>
      </c>
      <c r="E9" s="15">
        <v>17462</v>
      </c>
      <c r="F9" s="15">
        <v>14620</v>
      </c>
      <c r="G9" s="15">
        <v>9397</v>
      </c>
      <c r="H9" s="15">
        <v>3684</v>
      </c>
      <c r="I9" s="15">
        <v>5602</v>
      </c>
      <c r="J9" s="15">
        <v>5222</v>
      </c>
      <c r="K9" s="15">
        <v>12161</v>
      </c>
      <c r="L9" s="13">
        <f>SUM(B9:K9)</f>
        <v>101607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53739</v>
      </c>
      <c r="C11" s="15">
        <v>71153</v>
      </c>
      <c r="D11" s="15">
        <v>202069</v>
      </c>
      <c r="E11" s="15">
        <v>183514</v>
      </c>
      <c r="F11" s="15">
        <v>175255</v>
      </c>
      <c r="G11" s="15">
        <v>91935</v>
      </c>
      <c r="H11" s="15">
        <v>39071</v>
      </c>
      <c r="I11" s="15">
        <v>78900</v>
      </c>
      <c r="J11" s="15">
        <v>59963</v>
      </c>
      <c r="K11" s="15">
        <v>140718</v>
      </c>
      <c r="L11" s="13">
        <f>SUM(B11:K11)</f>
        <v>1096317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1.025732456530309</v>
      </c>
      <c r="D15" s="22">
        <v>0.964075952705568</v>
      </c>
      <c r="E15" s="22">
        <v>0.9775462285267</v>
      </c>
      <c r="F15" s="22">
        <v>0.990349642493809</v>
      </c>
      <c r="G15" s="22">
        <v>1.040339930724015</v>
      </c>
      <c r="H15" s="22">
        <v>0.93399860827844</v>
      </c>
      <c r="I15" s="22">
        <v>1.103455969540437</v>
      </c>
      <c r="J15" s="22">
        <v>1.080010642922323</v>
      </c>
      <c r="K15" s="22">
        <v>0.992065810903606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348919.07</v>
      </c>
      <c r="C17" s="25">
        <f aca="true" t="shared" si="2" ref="C17:L17">C18+C19+C20+C21+C22</f>
        <v>252469.87999999998</v>
      </c>
      <c r="D17" s="25">
        <f t="shared" si="2"/>
        <v>811511.03</v>
      </c>
      <c r="E17" s="25">
        <f t="shared" si="2"/>
        <v>740370.77</v>
      </c>
      <c r="F17" s="25">
        <f t="shared" si="2"/>
        <v>628394.0599999999</v>
      </c>
      <c r="G17" s="25">
        <f t="shared" si="2"/>
        <v>395554.60000000003</v>
      </c>
      <c r="H17" s="25">
        <f t="shared" si="2"/>
        <v>167708.77</v>
      </c>
      <c r="I17" s="25">
        <f t="shared" si="2"/>
        <v>293989.16000000003</v>
      </c>
      <c r="J17" s="25">
        <f t="shared" si="2"/>
        <v>261814.65999999997</v>
      </c>
      <c r="K17" s="25">
        <f t="shared" si="2"/>
        <v>460102.66</v>
      </c>
      <c r="L17" s="25">
        <f t="shared" si="2"/>
        <v>4360834.659999999</v>
      </c>
      <c r="M17"/>
    </row>
    <row r="18" spans="1:13" ht="17.25" customHeight="1">
      <c r="A18" s="26" t="s">
        <v>25</v>
      </c>
      <c r="B18" s="33">
        <f aca="true" t="shared" si="3" ref="B18:K18">ROUND(B13*B7,2)</f>
        <v>344900.23</v>
      </c>
      <c r="C18" s="33">
        <f t="shared" si="3"/>
        <v>241754.21</v>
      </c>
      <c r="D18" s="33">
        <f t="shared" si="3"/>
        <v>822084.74</v>
      </c>
      <c r="E18" s="33">
        <f t="shared" si="3"/>
        <v>750765.95</v>
      </c>
      <c r="F18" s="33">
        <f t="shared" si="3"/>
        <v>627878.65</v>
      </c>
      <c r="G18" s="33">
        <f t="shared" si="3"/>
        <v>368210.09</v>
      </c>
      <c r="H18" s="33">
        <f t="shared" si="3"/>
        <v>171173.92</v>
      </c>
      <c r="I18" s="33">
        <f t="shared" si="3"/>
        <v>280994.5</v>
      </c>
      <c r="J18" s="33">
        <f t="shared" si="3"/>
        <v>233388.37</v>
      </c>
      <c r="K18" s="33">
        <f t="shared" si="3"/>
        <v>446911.18</v>
      </c>
      <c r="L18" s="33">
        <f>SUM(B18:K18)</f>
        <v>4288061.84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388.27</v>
      </c>
      <c r="C19" s="33">
        <f t="shared" si="4"/>
        <v>6220.93</v>
      </c>
      <c r="D19" s="33">
        <f t="shared" si="4"/>
        <v>-29532.61</v>
      </c>
      <c r="E19" s="33">
        <f t="shared" si="4"/>
        <v>-16857.53</v>
      </c>
      <c r="F19" s="33">
        <f t="shared" si="4"/>
        <v>-6059.25</v>
      </c>
      <c r="G19" s="33">
        <f t="shared" si="4"/>
        <v>14853.57</v>
      </c>
      <c r="H19" s="33">
        <f t="shared" si="4"/>
        <v>-11297.72</v>
      </c>
      <c r="I19" s="33">
        <f t="shared" si="4"/>
        <v>29070.56</v>
      </c>
      <c r="J19" s="33">
        <f t="shared" si="4"/>
        <v>18673.55</v>
      </c>
      <c r="K19" s="33">
        <f t="shared" si="4"/>
        <v>-3545.88</v>
      </c>
      <c r="L19" s="33">
        <f>SUM(B19:K19)</f>
        <v>1913.8899999999967</v>
      </c>
      <c r="M19"/>
    </row>
    <row r="20" spans="1:13" ht="17.25" customHeight="1">
      <c r="A20" s="27" t="s">
        <v>27</v>
      </c>
      <c r="B20" s="33">
        <v>2306.71</v>
      </c>
      <c r="C20" s="33">
        <v>4494.74</v>
      </c>
      <c r="D20" s="33">
        <v>18958.9</v>
      </c>
      <c r="E20" s="33">
        <v>16028.42</v>
      </c>
      <c r="F20" s="33">
        <v>17540.35</v>
      </c>
      <c r="G20" s="33">
        <v>16403.84</v>
      </c>
      <c r="H20" s="33">
        <v>6508.71</v>
      </c>
      <c r="I20" s="33">
        <v>593.65</v>
      </c>
      <c r="J20" s="33">
        <v>9752.74</v>
      </c>
      <c r="K20" s="33">
        <v>16737.36</v>
      </c>
      <c r="L20" s="33">
        <f>SUM(B20:K20)</f>
        <v>109325.42000000001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-9566.07</v>
      </c>
      <c r="F22" s="33">
        <v>-12289.55</v>
      </c>
      <c r="G22" s="33">
        <v>-3912.9</v>
      </c>
      <c r="H22" s="30">
        <v>0</v>
      </c>
      <c r="I22" s="33">
        <v>-16669.55</v>
      </c>
      <c r="J22" s="30">
        <v>0</v>
      </c>
      <c r="K22" s="30">
        <v>0</v>
      </c>
      <c r="L22" s="33">
        <f>SUM(B22:K22)</f>
        <v>-42438.07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-46051.32</v>
      </c>
      <c r="C25" s="33">
        <f t="shared" si="5"/>
        <v>-29205.6</v>
      </c>
      <c r="D25" s="33">
        <f t="shared" si="5"/>
        <v>-88102.7</v>
      </c>
      <c r="E25" s="33">
        <f t="shared" si="5"/>
        <v>-79530.95000000001</v>
      </c>
      <c r="F25" s="33">
        <f t="shared" si="5"/>
        <v>-62866</v>
      </c>
      <c r="G25" s="33">
        <f t="shared" si="5"/>
        <v>-40407.1</v>
      </c>
      <c r="H25" s="33">
        <f t="shared" si="5"/>
        <v>-23479.45</v>
      </c>
      <c r="I25" s="33">
        <f t="shared" si="5"/>
        <v>-24088.6</v>
      </c>
      <c r="J25" s="33">
        <f t="shared" si="5"/>
        <v>-22454.6</v>
      </c>
      <c r="K25" s="33">
        <f t="shared" si="5"/>
        <v>-52292.3</v>
      </c>
      <c r="L25" s="33">
        <f aca="true" t="shared" si="6" ref="L25:L31">SUM(B25:K25)</f>
        <v>-468478.61999999994</v>
      </c>
      <c r="M25"/>
    </row>
    <row r="26" spans="1:13" ht="18.75" customHeight="1">
      <c r="A26" s="27" t="s">
        <v>31</v>
      </c>
      <c r="B26" s="33">
        <f>B27+B28+B29+B30</f>
        <v>-26565.4</v>
      </c>
      <c r="C26" s="33">
        <f aca="true" t="shared" si="7" ref="C26:K26">C27+C28+C29+C30</f>
        <v>-29205.6</v>
      </c>
      <c r="D26" s="33">
        <f t="shared" si="7"/>
        <v>-88102.7</v>
      </c>
      <c r="E26" s="33">
        <f t="shared" si="7"/>
        <v>-75086.6</v>
      </c>
      <c r="F26" s="33">
        <f t="shared" si="7"/>
        <v>-62866</v>
      </c>
      <c r="G26" s="33">
        <f t="shared" si="7"/>
        <v>-40407.1</v>
      </c>
      <c r="H26" s="33">
        <f t="shared" si="7"/>
        <v>-15841.2</v>
      </c>
      <c r="I26" s="33">
        <f t="shared" si="7"/>
        <v>-24088.6</v>
      </c>
      <c r="J26" s="33">
        <f t="shared" si="7"/>
        <v>-22454.6</v>
      </c>
      <c r="K26" s="33">
        <f t="shared" si="7"/>
        <v>-52292.3</v>
      </c>
      <c r="L26" s="33">
        <f t="shared" si="6"/>
        <v>-436910.1</v>
      </c>
      <c r="M26"/>
    </row>
    <row r="27" spans="1:13" s="36" customFormat="1" ht="18.75" customHeight="1">
      <c r="A27" s="34" t="s">
        <v>60</v>
      </c>
      <c r="B27" s="33">
        <f>-ROUND((B9)*$E$3,2)</f>
        <v>-26565.4</v>
      </c>
      <c r="C27" s="33">
        <f aca="true" t="shared" si="8" ref="C27:K27">-ROUND((C9)*$E$3,2)</f>
        <v>-29205.6</v>
      </c>
      <c r="D27" s="33">
        <f t="shared" si="8"/>
        <v>-88102.7</v>
      </c>
      <c r="E27" s="33">
        <f t="shared" si="8"/>
        <v>-75086.6</v>
      </c>
      <c r="F27" s="33">
        <f t="shared" si="8"/>
        <v>-62866</v>
      </c>
      <c r="G27" s="33">
        <f t="shared" si="8"/>
        <v>-40407.1</v>
      </c>
      <c r="H27" s="33">
        <f t="shared" si="8"/>
        <v>-15841.2</v>
      </c>
      <c r="I27" s="33">
        <f t="shared" si="8"/>
        <v>-24088.6</v>
      </c>
      <c r="J27" s="33">
        <f t="shared" si="8"/>
        <v>-22454.6</v>
      </c>
      <c r="K27" s="33">
        <f t="shared" si="8"/>
        <v>-52292.3</v>
      </c>
      <c r="L27" s="33">
        <f t="shared" si="6"/>
        <v>-436910.1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-19485.92</v>
      </c>
      <c r="C31" s="38">
        <f t="shared" si="9"/>
        <v>0</v>
      </c>
      <c r="D31" s="38">
        <f t="shared" si="9"/>
        <v>0</v>
      </c>
      <c r="E31" s="38">
        <f t="shared" si="9"/>
        <v>-4444.35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-31568.519999999997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302867.75</v>
      </c>
      <c r="C46" s="41">
        <f t="shared" si="11"/>
        <v>223264.27999999997</v>
      </c>
      <c r="D46" s="41">
        <f t="shared" si="11"/>
        <v>723408.3300000001</v>
      </c>
      <c r="E46" s="41">
        <f t="shared" si="11"/>
        <v>660839.8200000001</v>
      </c>
      <c r="F46" s="41">
        <f t="shared" si="11"/>
        <v>565528.0599999999</v>
      </c>
      <c r="G46" s="41">
        <f t="shared" si="11"/>
        <v>355147.50000000006</v>
      </c>
      <c r="H46" s="41">
        <f t="shared" si="11"/>
        <v>144229.31999999998</v>
      </c>
      <c r="I46" s="41">
        <f t="shared" si="11"/>
        <v>269900.56000000006</v>
      </c>
      <c r="J46" s="41">
        <f t="shared" si="11"/>
        <v>239360.05999999997</v>
      </c>
      <c r="K46" s="41">
        <f t="shared" si="11"/>
        <v>407810.36</v>
      </c>
      <c r="L46" s="42">
        <f>SUM(B46:K46)</f>
        <v>3892356.04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302867.75</v>
      </c>
      <c r="C52" s="41">
        <f aca="true" t="shared" si="12" ref="C52:J52">SUM(C53:C64)</f>
        <v>223264.28</v>
      </c>
      <c r="D52" s="41">
        <f t="shared" si="12"/>
        <v>723408.33</v>
      </c>
      <c r="E52" s="41">
        <f t="shared" si="12"/>
        <v>660839.82</v>
      </c>
      <c r="F52" s="41">
        <f t="shared" si="12"/>
        <v>565528.06</v>
      </c>
      <c r="G52" s="41">
        <f t="shared" si="12"/>
        <v>355147.5</v>
      </c>
      <c r="H52" s="41">
        <f t="shared" si="12"/>
        <v>144229.32</v>
      </c>
      <c r="I52" s="41">
        <f t="shared" si="12"/>
        <v>269900.56</v>
      </c>
      <c r="J52" s="41">
        <f t="shared" si="12"/>
        <v>239360.07</v>
      </c>
      <c r="K52" s="41">
        <f>SUM(K53:K66)</f>
        <v>407810.36</v>
      </c>
      <c r="L52" s="47">
        <f>SUM(B52:K52)</f>
        <v>3892356.0499999993</v>
      </c>
      <c r="M52" s="40"/>
    </row>
    <row r="53" spans="1:13" ht="18.75" customHeight="1">
      <c r="A53" s="48" t="s">
        <v>52</v>
      </c>
      <c r="B53" s="49">
        <v>302867.75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302867.75</v>
      </c>
      <c r="M53" s="40"/>
    </row>
    <row r="54" spans="1:12" ht="18.75" customHeight="1">
      <c r="A54" s="48" t="s">
        <v>63</v>
      </c>
      <c r="B54" s="17">
        <v>0</v>
      </c>
      <c r="C54" s="49">
        <v>195021.35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195021.35</v>
      </c>
    </row>
    <row r="55" spans="1:12" ht="18.75" customHeight="1">
      <c r="A55" s="48" t="s">
        <v>64</v>
      </c>
      <c r="B55" s="17">
        <v>0</v>
      </c>
      <c r="C55" s="49">
        <v>28242.93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28242.93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723408.33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723408.33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660839.82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660839.82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565528.06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565528.06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355147.5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355147.5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144229.32</v>
      </c>
      <c r="I60" s="17">
        <v>0</v>
      </c>
      <c r="J60" s="17">
        <v>0</v>
      </c>
      <c r="K60" s="17">
        <v>0</v>
      </c>
      <c r="L60" s="47">
        <f t="shared" si="13"/>
        <v>144229.32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269900.56</v>
      </c>
      <c r="J61" s="17">
        <v>0</v>
      </c>
      <c r="K61" s="17">
        <v>0</v>
      </c>
      <c r="L61" s="47">
        <f t="shared" si="13"/>
        <v>269900.56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239360.07</v>
      </c>
      <c r="K62" s="17">
        <v>0</v>
      </c>
      <c r="L62" s="47">
        <f t="shared" si="13"/>
        <v>239360.07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195830.53</v>
      </c>
      <c r="L63" s="47">
        <f t="shared" si="13"/>
        <v>195830.53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211979.83</v>
      </c>
      <c r="L64" s="47">
        <f t="shared" si="13"/>
        <v>211979.83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2019-12-19T20:22:43Z</dcterms:modified>
  <cp:category/>
  <cp:version/>
  <cp:contentType/>
  <cp:contentStatus/>
</cp:coreProperties>
</file>