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<sst xmlns="http://schemas.openxmlformats.org/spreadsheetml/2006/main" count="77" uniqueCount="76">
  <si>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</si>
  <si>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</si>
  <si>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</si>
  <si>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</si>
  <si>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</si>
  <si>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</si>
  <si>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</si>
  <si>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</si>
  <si>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</si>
  <si>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</si>
  <si>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</si>
  <si>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</si>
  <si>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</si>
  <si>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</si>
  <si>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</si>
  <si>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</si>
  <si>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</si>
  <si>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</si>
  <si>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</si>
  <si>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</si>
  <si>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</si>
  <si>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</si>
  <si>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</si>
  <si>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</si>
  <si>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</si>
  <si>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</si>
  <si>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</si>
  <si>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</si>
  <si>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</si>
  <si>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</si>
  <si>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</si>
  <si>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</si>
  <si>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</si>
  <si>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</si>
  <si>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</si>
  <si>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</si>
  <si>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</si>
  <si>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</si>
  <si>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</si>
  <si>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</si>
  <si>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</si>
  <si>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</si>
  <si>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</si>
  <si>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</si>
  <si>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</si>
  <si>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</si>
  <si>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</si>
  <si>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</si>
  <si>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</si>
  <si>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</si>
  <si>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</si>
  <si>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</si>
  <si>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</si>
  <si>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</si>
  <si>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</si>
  <si>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</si>
  <si>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</si>
  <si>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</si>
  <si>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</si>
  <si>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</si>
  <si>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</si>
  <si>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</si>
  <si>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</si>
  <si>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</si>
  <si>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</si>
  <si>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</si>
  <si>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</si>
  <si>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</si>
  <si>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</si>
  <si>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</si>
  <si>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</si>
  <si>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</si>
  <si>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</si>
  <si>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</si>
  <si>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</si>
  <si>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11/12/19 - VENCIMENTO 18/12/19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</si>
</sst>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112033</v>
      </c>
      <c r="C7" s="10">
        <f>C8+C11</f>
        <v>131801</v>
      </c>
      <c r="D7" s="10">
        <f aca="true" t="shared" si="0" ref="D7:K7">D8+D11</f>
        <v>378522</v>
      </c>
      <c r="E7" s="10">
        <f t="shared" si="0"/>
        <v>316996</v>
      </c>
      <c r="F7" s="10">
        <f t="shared" si="0"/>
        <v>300175</v>
      </c>
      <c r="G7" s="10">
        <f t="shared" si="0"/>
        <v>190253</v>
      </c>
      <c r="H7" s="10">
        <f t="shared" si="0"/>
        <v>86277</v>
      </c>
      <c r="I7" s="10">
        <f t="shared" si="0"/>
        <v>143831</v>
      </c>
      <c r="J7" s="10">
        <f t="shared" si="0"/>
        <v>156194</v>
      </c>
      <c r="K7" s="10">
        <f t="shared" si="0"/>
        <v>273121</v>
      </c>
      <c r="L7" s="10">
        <f>SUM(B7:K7)</f>
        <v>2089203</v>
      </c>
      <c r="M7" s="11"/>
    </row>
    <row r="8" spans="1:13" ht="17.25" customHeight="1">
      <c r="A8" s="12" t="s">
        <v>18</v>
      </c>
      <c r="B8" s="13">
        <f>B9+B10</f>
        <v>7914</v>
      </c>
      <c r="C8" s="13">
        <f aca="true" t="shared" si="1" ref="C8:K8">C9+C10</f>
        <v>8420</v>
      </c>
      <c r="D8" s="13">
        <f t="shared" si="1"/>
        <v>25073</v>
      </c>
      <c r="E8" s="13">
        <f t="shared" si="1"/>
        <v>19240</v>
      </c>
      <c r="F8" s="13">
        <f t="shared" si="1"/>
        <v>16154</v>
      </c>
      <c r="G8" s="13">
        <f t="shared" si="1"/>
        <v>12959</v>
      </c>
      <c r="H8" s="13">
        <f t="shared" si="1"/>
        <v>5494</v>
      </c>
      <c r="I8" s="13">
        <f t="shared" si="1"/>
        <v>7720</v>
      </c>
      <c r="J8" s="13">
        <f t="shared" si="1"/>
        <v>11026</v>
      </c>
      <c r="K8" s="13">
        <f t="shared" si="1"/>
        <v>16689</v>
      </c>
      <c r="L8" s="13">
        <f>SUM(B8:K8)</f>
        <v>130689</v>
      </c>
      <c r="M8"/>
    </row>
    <row r="9" spans="1:13" ht="17.25" customHeight="1">
      <c r="A9" s="14" t="s">
        <v>19</v>
      </c>
      <c r="B9" s="15">
        <v>7908</v>
      </c>
      <c r="C9" s="15">
        <v>8420</v>
      </c>
      <c r="D9" s="15">
        <v>25073</v>
      </c>
      <c r="E9" s="15">
        <v>19240</v>
      </c>
      <c r="F9" s="15">
        <v>16154</v>
      </c>
      <c r="G9" s="15">
        <v>12959</v>
      </c>
      <c r="H9" s="15">
        <v>5494</v>
      </c>
      <c r="I9" s="15">
        <v>7720</v>
      </c>
      <c r="J9" s="15">
        <v>11026</v>
      </c>
      <c r="K9" s="15">
        <v>16689</v>
      </c>
      <c r="L9" s="13">
        <f>SUM(B9:K9)</f>
        <v>130683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104119</v>
      </c>
      <c r="C11" s="15">
        <v>123381</v>
      </c>
      <c r="D11" s="15">
        <v>353449</v>
      </c>
      <c r="E11" s="15">
        <v>297756</v>
      </c>
      <c r="F11" s="15">
        <v>284021</v>
      </c>
      <c r="G11" s="15">
        <v>177294</v>
      </c>
      <c r="H11" s="15">
        <v>80783</v>
      </c>
      <c r="I11" s="15">
        <v>136111</v>
      </c>
      <c r="J11" s="15">
        <v>145168</v>
      </c>
      <c r="K11" s="15">
        <v>256432</v>
      </c>
      <c r="L11" s="13">
        <f>SUM(B11:K11)</f>
        <v>1958514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649252.12</v>
      </c>
      <c r="C17" s="25">
        <f aca="true" t="shared" si="2" ref="C17:L17">C18+C19+C20+C21+C22</f>
        <v>423807.99</v>
      </c>
      <c r="D17" s="25">
        <f t="shared" si="2"/>
        <v>1366915.01</v>
      </c>
      <c r="E17" s="25">
        <f t="shared" si="2"/>
        <v>1164043.5199999998</v>
      </c>
      <c r="F17" s="25">
        <f t="shared" si="2"/>
        <v>989614.2199999999</v>
      </c>
      <c r="G17" s="25">
        <f t="shared" si="2"/>
        <v>731701.1599999999</v>
      </c>
      <c r="H17" s="25">
        <f t="shared" si="2"/>
        <v>330453.06</v>
      </c>
      <c r="I17" s="25">
        <f t="shared" si="2"/>
        <v>511686.37000000005</v>
      </c>
      <c r="J17" s="25">
        <f t="shared" si="2"/>
        <v>613734.65</v>
      </c>
      <c r="K17" s="25">
        <f t="shared" si="2"/>
        <v>808817.21</v>
      </c>
      <c r="L17" s="25">
        <f t="shared" si="2"/>
        <v>7590025.31</v>
      </c>
      <c r="M17"/>
    </row>
    <row r="18" spans="1:13" ht="17.25" customHeight="1">
      <c r="A18" s="26" t="s">
        <v>25</v>
      </c>
      <c r="B18" s="33">
        <f aca="true" t="shared" si="3" ref="B18:K18">ROUND(B13*B7,2)</f>
        <v>644895.56</v>
      </c>
      <c r="C18" s="33">
        <f t="shared" si="3"/>
        <v>408793.98</v>
      </c>
      <c r="D18" s="33">
        <f t="shared" si="3"/>
        <v>1398184.56</v>
      </c>
      <c r="E18" s="33">
        <f t="shared" si="3"/>
        <v>1184170.26</v>
      </c>
      <c r="F18" s="33">
        <f t="shared" si="3"/>
        <v>992618.69</v>
      </c>
      <c r="G18" s="33">
        <f t="shared" si="3"/>
        <v>691322.33</v>
      </c>
      <c r="H18" s="33">
        <f t="shared" si="3"/>
        <v>345418.6</v>
      </c>
      <c r="I18" s="33">
        <f t="shared" si="3"/>
        <v>478281.22</v>
      </c>
      <c r="J18" s="33">
        <f t="shared" si="3"/>
        <v>559237</v>
      </c>
      <c r="K18" s="33">
        <f t="shared" si="3"/>
        <v>798414.62</v>
      </c>
      <c r="L18" s="33">
        <f>SUM(B18:K18)</f>
        <v>7501336.82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725.99</v>
      </c>
      <c r="C19" s="33">
        <f t="shared" si="4"/>
        <v>10519.27</v>
      </c>
      <c r="D19" s="33">
        <f t="shared" si="4"/>
        <v>-50228.45</v>
      </c>
      <c r="E19" s="33">
        <f t="shared" si="4"/>
        <v>-26589.09</v>
      </c>
      <c r="F19" s="33">
        <f t="shared" si="4"/>
        <v>-9579.13</v>
      </c>
      <c r="G19" s="33">
        <f t="shared" si="4"/>
        <v>27887.89</v>
      </c>
      <c r="H19" s="33">
        <f t="shared" si="4"/>
        <v>-22798.11</v>
      </c>
      <c r="I19" s="33">
        <f t="shared" si="4"/>
        <v>49481.05</v>
      </c>
      <c r="J19" s="33">
        <f t="shared" si="4"/>
        <v>44744.91</v>
      </c>
      <c r="K19" s="33">
        <f t="shared" si="4"/>
        <v>-6334.77</v>
      </c>
      <c r="L19" s="33">
        <f>SUM(B19:K19)</f>
        <v>17829.56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-113490.32</v>
      </c>
      <c r="C25" s="33">
        <f t="shared" si="5"/>
        <v>-36206</v>
      </c>
      <c r="D25" s="33">
        <f t="shared" si="5"/>
        <v>-107813.9</v>
      </c>
      <c r="E25" s="33">
        <f t="shared" si="5"/>
        <v>-87176.35</v>
      </c>
      <c r="F25" s="33">
        <f t="shared" si="5"/>
        <v>-69462.2</v>
      </c>
      <c r="G25" s="33">
        <f t="shared" si="5"/>
        <v>-55723.7</v>
      </c>
      <c r="H25" s="33">
        <f t="shared" si="5"/>
        <v>-31262.45</v>
      </c>
      <c r="I25" s="33">
        <f t="shared" si="5"/>
        <v>-46435.96</v>
      </c>
      <c r="J25" s="33">
        <f t="shared" si="5"/>
        <v>-47411.8</v>
      </c>
      <c r="K25" s="33">
        <f t="shared" si="5"/>
        <v>-71762.7</v>
      </c>
      <c r="L25" s="33">
        <f aca="true" t="shared" si="6" ref="L25:L31">SUM(B25:K25)</f>
        <v>-666745.38</v>
      </c>
      <c r="M25"/>
    </row>
    <row r="26" spans="1:13" ht="18.75" customHeight="1">
      <c r="A26" s="27" t="s">
        <v>31</v>
      </c>
      <c r="B26" s="33">
        <f>B27+B28+B29+B30</f>
        <v>-34004.4</v>
      </c>
      <c r="C26" s="33">
        <f aca="true" t="shared" si="7" ref="C26:K26">C27+C28+C29+C30</f>
        <v>-36206</v>
      </c>
      <c r="D26" s="33">
        <f t="shared" si="7"/>
        <v>-107813.9</v>
      </c>
      <c r="E26" s="33">
        <f t="shared" si="7"/>
        <v>-82732</v>
      </c>
      <c r="F26" s="33">
        <f t="shared" si="7"/>
        <v>-69462.2</v>
      </c>
      <c r="G26" s="33">
        <f t="shared" si="7"/>
        <v>-55723.7</v>
      </c>
      <c r="H26" s="33">
        <f t="shared" si="7"/>
        <v>-23624.2</v>
      </c>
      <c r="I26" s="33">
        <f t="shared" si="7"/>
        <v>-46435.96</v>
      </c>
      <c r="J26" s="33">
        <f t="shared" si="7"/>
        <v>-47411.8</v>
      </c>
      <c r="K26" s="33">
        <f t="shared" si="7"/>
        <v>-71762.7</v>
      </c>
      <c r="L26" s="33">
        <f t="shared" si="6"/>
        <v>-575176.86</v>
      </c>
      <c r="M26"/>
    </row>
    <row r="27" spans="1:13" s="36" customFormat="1" ht="18.75" customHeight="1">
      <c r="A27" s="34" t="s">
        <v>60</v>
      </c>
      <c r="B27" s="33">
        <f>-ROUND((B9)*$E$3,2)</f>
        <v>-34004.4</v>
      </c>
      <c r="C27" s="33">
        <f aca="true" t="shared" si="8" ref="C27:K27">-ROUND((C9)*$E$3,2)</f>
        <v>-36206</v>
      </c>
      <c r="D27" s="33">
        <f t="shared" si="8"/>
        <v>-107813.9</v>
      </c>
      <c r="E27" s="33">
        <f t="shared" si="8"/>
        <v>-82732</v>
      </c>
      <c r="F27" s="33">
        <f t="shared" si="8"/>
        <v>-69462.2</v>
      </c>
      <c r="G27" s="33">
        <f t="shared" si="8"/>
        <v>-55723.7</v>
      </c>
      <c r="H27" s="33">
        <f t="shared" si="8"/>
        <v>-23624.2</v>
      </c>
      <c r="I27" s="33">
        <f t="shared" si="8"/>
        <v>-33196</v>
      </c>
      <c r="J27" s="33">
        <f t="shared" si="8"/>
        <v>-47411.8</v>
      </c>
      <c r="K27" s="33">
        <f t="shared" si="8"/>
        <v>-71762.7</v>
      </c>
      <c r="L27" s="33">
        <f t="shared" si="6"/>
        <v>-561936.9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-49.53</v>
      </c>
      <c r="J29" s="17">
        <v>0</v>
      </c>
      <c r="K29" s="17">
        <v>0</v>
      </c>
      <c r="L29" s="33">
        <f t="shared" si="6"/>
        <v>-49.53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-13190.43</v>
      </c>
      <c r="J30" s="17">
        <v>0</v>
      </c>
      <c r="K30" s="17">
        <v>0</v>
      </c>
      <c r="L30" s="33">
        <f t="shared" si="6"/>
        <v>-13190.43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1317000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-1317000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535761.8</v>
      </c>
      <c r="C46" s="41">
        <f t="shared" si="11"/>
        <v>387601.99</v>
      </c>
      <c r="D46" s="41">
        <f t="shared" si="11"/>
        <v>1259101.11</v>
      </c>
      <c r="E46" s="41">
        <f t="shared" si="11"/>
        <v>1076867.1699999997</v>
      </c>
      <c r="F46" s="41">
        <f t="shared" si="11"/>
        <v>920152.0199999999</v>
      </c>
      <c r="G46" s="41">
        <f t="shared" si="11"/>
        <v>675977.46</v>
      </c>
      <c r="H46" s="41">
        <f t="shared" si="11"/>
        <v>299190.61</v>
      </c>
      <c r="I46" s="41">
        <f t="shared" si="11"/>
        <v>465250.41000000003</v>
      </c>
      <c r="J46" s="41">
        <f t="shared" si="11"/>
        <v>566322.85</v>
      </c>
      <c r="K46" s="41">
        <f t="shared" si="11"/>
        <v>737054.51</v>
      </c>
      <c r="L46" s="42">
        <f>SUM(B46:K46)</f>
        <v>6923279.930000001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535761.8</v>
      </c>
      <c r="C52" s="41">
        <f aca="true" t="shared" si="12" ref="C52:J52">SUM(C53:C64)</f>
        <v>387601.99</v>
      </c>
      <c r="D52" s="41">
        <f t="shared" si="12"/>
        <v>1259101.12</v>
      </c>
      <c r="E52" s="41">
        <f t="shared" si="12"/>
        <v>1076867.16</v>
      </c>
      <c r="F52" s="41">
        <f t="shared" si="12"/>
        <v>920152.03</v>
      </c>
      <c r="G52" s="41">
        <f t="shared" si="12"/>
        <v>675977.46</v>
      </c>
      <c r="H52" s="41">
        <f t="shared" si="12"/>
        <v>299190.61</v>
      </c>
      <c r="I52" s="41">
        <f t="shared" si="12"/>
        <v>465250.41</v>
      </c>
      <c r="J52" s="41">
        <f t="shared" si="12"/>
        <v>566322.85</v>
      </c>
      <c r="K52" s="41">
        <f>SUM(K53:K66)</f>
        <v>737054.51</v>
      </c>
      <c r="L52" s="47">
        <f>SUM(B52:K52)</f>
        <v>6923279.94</v>
      </c>
      <c r="M52" s="40"/>
    </row>
    <row r="53" spans="1:13" ht="18.75" customHeight="1">
      <c r="A53" s="48" t="s">
        <v>52</v>
      </c>
      <c r="B53" s="49">
        <v>535761.8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535761.8</v>
      </c>
      <c r="M53" s="40"/>
    </row>
    <row r="54" spans="1:12" ht="18.75" customHeight="1">
      <c r="A54" s="48" t="s">
        <v>63</v>
      </c>
      <c r="B54" s="17">
        <v>0</v>
      </c>
      <c r="C54" s="49">
        <v>338764.14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338764.14</v>
      </c>
    </row>
    <row r="55" spans="1:12" ht="18.75" customHeight="1">
      <c r="A55" s="48" t="s">
        <v>64</v>
      </c>
      <c r="B55" s="17">
        <v>0</v>
      </c>
      <c r="C55" s="49">
        <v>48837.85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48837.85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1259101.12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1259101.12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1076867.16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1076867.16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920152.03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920152.03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675977.46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675977.46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299190.61</v>
      </c>
      <c r="I60" s="17">
        <v>0</v>
      </c>
      <c r="J60" s="17">
        <v>0</v>
      </c>
      <c r="K60" s="17">
        <v>0</v>
      </c>
      <c r="L60" s="47">
        <f t="shared" si="13"/>
        <v>299190.61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465250.41</v>
      </c>
      <c r="J61" s="17">
        <v>0</v>
      </c>
      <c r="K61" s="17">
        <v>0</v>
      </c>
      <c r="L61" s="47">
        <f t="shared" si="13"/>
        <v>465250.41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566322.85</v>
      </c>
      <c r="K62" s="17">
        <v>0</v>
      </c>
      <c r="L62" s="47">
        <f t="shared" si="13"/>
        <v>566322.85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408401.9</v>
      </c>
      <c r="L63" s="47">
        <f t="shared" si="13"/>
        <v>408401.9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328652.61</v>
      </c>
      <c r="L64" s="47">
        <f t="shared" si="13"/>
        <v>328652.61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2019-12-17T21:16:00Z</dcterms:modified>
  <cp:category/>
  <cp:version/>
  <cp:contentType/>
  <cp:contentStatus/>
</cp:coreProperties>
</file>