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<sst xmlns="http://schemas.openxmlformats.org/spreadsheetml/2006/main" count="77" uniqueCount="76">
  <si>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</si>
  <si>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</si>
  <si>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</si>
  <si>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</si>
  <si>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</si>
  <si>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</si>
  <si>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</si>
  <si>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</si>
  <si>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</si>
  <si>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</si>
  <si>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</si>
  <si>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</si>
  <si>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</si>
  <si>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</si>
  <si>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</si>
  <si>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</si>
  <si>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</si>
  <si>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</si>
  <si>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</si>
  <si>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</si>
  <si>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</si>
  <si>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</si>
  <si>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</si>
  <si>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</si>
  <si>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</si>
  <si>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</si>
  <si>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</si>
  <si>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</si>
  <si>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</si>
  <si>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</si>
  <si>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</si>
  <si>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</si>
  <si>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</si>
  <si>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</si>
  <si>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</si>
  <si>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</si>
  <si>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</si>
  <si>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</si>
  <si>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</si>
  <si>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</si>
  <si>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</si>
  <si>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</si>
  <si>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</si>
  <si>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</si>
  <si>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</si>
  <si>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</si>
  <si>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</si>
  <si>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</si>
  <si>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</si>
  <si>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</si>
  <si>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</si>
  <si>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</si>
  <si>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</si>
  <si>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</si>
  <si>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</si>
  <si>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</si>
  <si>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</si>
  <si>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</si>
  <si>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</si>
  <si>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</si>
  <si>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</si>
  <si>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</si>
  <si>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</si>
  <si>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</si>
  <si>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</si>
  <si>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</si>
  <si>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</si>
  <si>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</si>
  <si>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</si>
  <si>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</si>
  <si>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</si>
  <si>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</si>
  <si>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</si>
  <si>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OPERAÇÃO 08/12/19 - VENCIMENTO 13/12/19</t>
  </si>
  <si>
    <t>7.13. RVTrans</t>
  </si>
  <si>
    <t>7.14. RVTrans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</si>
</sst>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28670</v>
      </c>
      <c r="C7" s="10">
        <f>C8+C11</f>
        <v>44152</v>
      </c>
      <c r="D7" s="10">
        <f aca="true" t="shared" si="0" ref="D7:K7">D8+D11</f>
        <v>140460</v>
      </c>
      <c r="E7" s="10">
        <f t="shared" si="0"/>
        <v>120241</v>
      </c>
      <c r="F7" s="10">
        <f t="shared" si="0"/>
        <v>116499</v>
      </c>
      <c r="G7" s="10">
        <f t="shared" si="0"/>
        <v>57620</v>
      </c>
      <c r="H7" s="10">
        <f t="shared" si="0"/>
        <v>29188</v>
      </c>
      <c r="I7" s="10">
        <f t="shared" si="0"/>
        <v>52704</v>
      </c>
      <c r="J7" s="10">
        <f t="shared" si="0"/>
        <v>34217</v>
      </c>
      <c r="K7" s="10">
        <f t="shared" si="0"/>
        <v>93233</v>
      </c>
      <c r="L7" s="10">
        <f>SUM(B7:K7)</f>
        <v>716984</v>
      </c>
      <c r="M7" s="11"/>
    </row>
    <row r="8" spans="1:13" ht="17.25" customHeight="1">
      <c r="A8" s="12" t="s">
        <v>18</v>
      </c>
      <c r="B8" s="13">
        <f>B9+B10</f>
        <v>3077</v>
      </c>
      <c r="C8" s="13">
        <f aca="true" t="shared" si="1" ref="C8:K8">C9+C10</f>
        <v>4277</v>
      </c>
      <c r="D8" s="13">
        <f t="shared" si="1"/>
        <v>13875</v>
      </c>
      <c r="E8" s="13">
        <f t="shared" si="1"/>
        <v>11647</v>
      </c>
      <c r="F8" s="13">
        <f t="shared" si="1"/>
        <v>10687</v>
      </c>
      <c r="G8" s="13">
        <f t="shared" si="1"/>
        <v>5388</v>
      </c>
      <c r="H8" s="13">
        <f t="shared" si="1"/>
        <v>2877</v>
      </c>
      <c r="I8" s="13">
        <f t="shared" si="1"/>
        <v>4185</v>
      </c>
      <c r="J8" s="13">
        <f t="shared" si="1"/>
        <v>3066</v>
      </c>
      <c r="K8" s="13">
        <f t="shared" si="1"/>
        <v>7650</v>
      </c>
      <c r="L8" s="13">
        <f>SUM(B8:K8)</f>
        <v>66729</v>
      </c>
      <c r="M8"/>
    </row>
    <row r="9" spans="1:13" ht="17.25" customHeight="1">
      <c r="A9" s="14" t="s">
        <v>19</v>
      </c>
      <c r="B9" s="15">
        <v>3077</v>
      </c>
      <c r="C9" s="15">
        <v>4277</v>
      </c>
      <c r="D9" s="15">
        <v>13875</v>
      </c>
      <c r="E9" s="15">
        <v>11647</v>
      </c>
      <c r="F9" s="15">
        <v>10687</v>
      </c>
      <c r="G9" s="15">
        <v>5388</v>
      </c>
      <c r="H9" s="15">
        <v>2877</v>
      </c>
      <c r="I9" s="15">
        <v>4185</v>
      </c>
      <c r="J9" s="15">
        <v>3066</v>
      </c>
      <c r="K9" s="15">
        <v>7650</v>
      </c>
      <c r="L9" s="13">
        <f>SUM(B9:K9)</f>
        <v>66729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25593</v>
      </c>
      <c r="C11" s="15">
        <v>39875</v>
      </c>
      <c r="D11" s="15">
        <v>126585</v>
      </c>
      <c r="E11" s="15">
        <v>108594</v>
      </c>
      <c r="F11" s="15">
        <v>105812</v>
      </c>
      <c r="G11" s="15">
        <v>52232</v>
      </c>
      <c r="H11" s="15">
        <v>26311</v>
      </c>
      <c r="I11" s="15">
        <v>48519</v>
      </c>
      <c r="J11" s="15">
        <v>31151</v>
      </c>
      <c r="K11" s="15">
        <v>85583</v>
      </c>
      <c r="L11" s="13">
        <f>SUM(B11:K11)</f>
        <v>650255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1.025732456530309</v>
      </c>
      <c r="D15" s="22">
        <v>0.964075952705568</v>
      </c>
      <c r="E15" s="22">
        <v>0.9775462285267</v>
      </c>
      <c r="F15" s="22">
        <v>0.990349642493809</v>
      </c>
      <c r="G15" s="22">
        <v>1.040339930724015</v>
      </c>
      <c r="H15" s="22">
        <v>0.93399860827844</v>
      </c>
      <c r="I15" s="22">
        <v>1.103455969540437</v>
      </c>
      <c r="J15" s="22">
        <v>1.080010642922323</v>
      </c>
      <c r="K15" s="22">
        <v>0.992065810903606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168849.47999999998</v>
      </c>
      <c r="C17" s="25">
        <f aca="true" t="shared" si="2" ref="C17:L17">C18+C19+C20+C21+C22</f>
        <v>144960.43</v>
      </c>
      <c r="D17" s="25">
        <f t="shared" si="2"/>
        <v>519151.54000000004</v>
      </c>
      <c r="E17" s="25">
        <f t="shared" si="2"/>
        <v>445549.02</v>
      </c>
      <c r="F17" s="25">
        <f t="shared" si="2"/>
        <v>388095.86</v>
      </c>
      <c r="G17" s="25">
        <f t="shared" si="2"/>
        <v>230310.85</v>
      </c>
      <c r="H17" s="25">
        <f t="shared" si="2"/>
        <v>116976.92000000001</v>
      </c>
      <c r="I17" s="25">
        <f t="shared" si="2"/>
        <v>177312.05</v>
      </c>
      <c r="J17" s="25">
        <f t="shared" si="2"/>
        <v>142065.44</v>
      </c>
      <c r="K17" s="25">
        <f t="shared" si="2"/>
        <v>287122.94</v>
      </c>
      <c r="L17" s="25">
        <f t="shared" si="2"/>
        <v>2620394.53</v>
      </c>
      <c r="M17"/>
    </row>
    <row r="18" spans="1:13" ht="17.25" customHeight="1">
      <c r="A18" s="26" t="s">
        <v>25</v>
      </c>
      <c r="B18" s="33">
        <f aca="true" t="shared" si="3" ref="B18:K18">ROUND(B13*B7,2)</f>
        <v>165033.12</v>
      </c>
      <c r="C18" s="33">
        <f t="shared" si="3"/>
        <v>136941.84</v>
      </c>
      <c r="D18" s="33">
        <f t="shared" si="3"/>
        <v>518831.15</v>
      </c>
      <c r="E18" s="33">
        <f t="shared" si="3"/>
        <v>449172.28</v>
      </c>
      <c r="F18" s="33">
        <f t="shared" si="3"/>
        <v>385238.89</v>
      </c>
      <c r="G18" s="33">
        <f t="shared" si="3"/>
        <v>209373.79</v>
      </c>
      <c r="H18" s="33">
        <f t="shared" si="3"/>
        <v>116857.08</v>
      </c>
      <c r="I18" s="33">
        <f t="shared" si="3"/>
        <v>175256.61</v>
      </c>
      <c r="J18" s="33">
        <f t="shared" si="3"/>
        <v>122510.55</v>
      </c>
      <c r="K18" s="33">
        <f t="shared" si="3"/>
        <v>272548.03</v>
      </c>
      <c r="L18" s="33">
        <f>SUM(B18:K18)</f>
        <v>2551763.34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185.79</v>
      </c>
      <c r="C19" s="33">
        <f t="shared" si="4"/>
        <v>3523.85</v>
      </c>
      <c r="D19" s="33">
        <f t="shared" si="4"/>
        <v>-18638.51</v>
      </c>
      <c r="E19" s="33">
        <f t="shared" si="4"/>
        <v>-10085.61</v>
      </c>
      <c r="F19" s="33">
        <f t="shared" si="4"/>
        <v>-3717.69</v>
      </c>
      <c r="G19" s="33">
        <f t="shared" si="4"/>
        <v>8446.12</v>
      </c>
      <c r="H19" s="33">
        <f t="shared" si="4"/>
        <v>-7712.73</v>
      </c>
      <c r="I19" s="33">
        <f t="shared" si="4"/>
        <v>18131.34</v>
      </c>
      <c r="J19" s="33">
        <f t="shared" si="4"/>
        <v>9802.15</v>
      </c>
      <c r="K19" s="33">
        <f t="shared" si="4"/>
        <v>-2162.45</v>
      </c>
      <c r="L19" s="33">
        <f>SUM(B19:K19)</f>
        <v>-2227.7399999999952</v>
      </c>
      <c r="M19"/>
    </row>
    <row r="20" spans="1:13" ht="17.25" customHeight="1">
      <c r="A20" s="27" t="s">
        <v>27</v>
      </c>
      <c r="B20" s="33">
        <v>2306.71</v>
      </c>
      <c r="C20" s="33">
        <v>4494.74</v>
      </c>
      <c r="D20" s="33">
        <v>18958.9</v>
      </c>
      <c r="E20" s="33">
        <v>16028.42</v>
      </c>
      <c r="F20" s="33">
        <v>17540.35</v>
      </c>
      <c r="G20" s="33">
        <v>16403.84</v>
      </c>
      <c r="H20" s="33">
        <v>6508.71</v>
      </c>
      <c r="I20" s="33">
        <v>593.65</v>
      </c>
      <c r="J20" s="33">
        <v>9752.74</v>
      </c>
      <c r="K20" s="33">
        <v>16737.36</v>
      </c>
      <c r="L20" s="33">
        <f>SUM(B20:K20)</f>
        <v>109325.42000000001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-9566.07</v>
      </c>
      <c r="F22" s="33">
        <v>-12289.55</v>
      </c>
      <c r="G22" s="33">
        <v>-3912.9</v>
      </c>
      <c r="H22" s="30">
        <v>0</v>
      </c>
      <c r="I22" s="33">
        <v>-16669.55</v>
      </c>
      <c r="J22" s="30">
        <v>0</v>
      </c>
      <c r="K22" s="30">
        <v>0</v>
      </c>
      <c r="L22" s="33">
        <f>SUM(B22:K22)</f>
        <v>-42438.07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-32717.019999999997</v>
      </c>
      <c r="C25" s="33">
        <f t="shared" si="5"/>
        <v>-18391.1</v>
      </c>
      <c r="D25" s="33">
        <f t="shared" si="5"/>
        <v>-59662.5</v>
      </c>
      <c r="E25" s="33">
        <f t="shared" si="5"/>
        <v>-54526.45</v>
      </c>
      <c r="F25" s="33">
        <f t="shared" si="5"/>
        <v>-45954.1</v>
      </c>
      <c r="G25" s="33">
        <f t="shared" si="5"/>
        <v>-23168.4</v>
      </c>
      <c r="H25" s="33">
        <f t="shared" si="5"/>
        <v>-20009.35</v>
      </c>
      <c r="I25" s="33">
        <f t="shared" si="5"/>
        <v>-17995.5</v>
      </c>
      <c r="J25" s="33">
        <f t="shared" si="5"/>
        <v>-13183.8</v>
      </c>
      <c r="K25" s="33">
        <f t="shared" si="5"/>
        <v>-32895</v>
      </c>
      <c r="L25" s="33">
        <f aca="true" t="shared" si="6" ref="L25:L31">SUM(B25:K25)</f>
        <v>-318503.22000000003</v>
      </c>
      <c r="M25"/>
    </row>
    <row r="26" spans="1:13" ht="18.75" customHeight="1">
      <c r="A26" s="27" t="s">
        <v>31</v>
      </c>
      <c r="B26" s="33">
        <f>B27+B28+B29+B30</f>
        <v>-13231.1</v>
      </c>
      <c r="C26" s="33">
        <f aca="true" t="shared" si="7" ref="C26:K26">C27+C28+C29+C30</f>
        <v>-18391.1</v>
      </c>
      <c r="D26" s="33">
        <f t="shared" si="7"/>
        <v>-59662.5</v>
      </c>
      <c r="E26" s="33">
        <f t="shared" si="7"/>
        <v>-50082.1</v>
      </c>
      <c r="F26" s="33">
        <f t="shared" si="7"/>
        <v>-45954.1</v>
      </c>
      <c r="G26" s="33">
        <f t="shared" si="7"/>
        <v>-23168.4</v>
      </c>
      <c r="H26" s="33">
        <f t="shared" si="7"/>
        <v>-12371.1</v>
      </c>
      <c r="I26" s="33">
        <f t="shared" si="7"/>
        <v>-17995.5</v>
      </c>
      <c r="J26" s="33">
        <f t="shared" si="7"/>
        <v>-13183.8</v>
      </c>
      <c r="K26" s="33">
        <f t="shared" si="7"/>
        <v>-32895</v>
      </c>
      <c r="L26" s="33">
        <f t="shared" si="6"/>
        <v>-286934.69999999995</v>
      </c>
      <c r="M26"/>
    </row>
    <row r="27" spans="1:13" s="36" customFormat="1" ht="18.75" customHeight="1">
      <c r="A27" s="34" t="s">
        <v>60</v>
      </c>
      <c r="B27" s="33">
        <f>-ROUND((B9)*$E$3,2)</f>
        <v>-13231.1</v>
      </c>
      <c r="C27" s="33">
        <f aca="true" t="shared" si="8" ref="C27:K27">-ROUND((C9)*$E$3,2)</f>
        <v>-18391.1</v>
      </c>
      <c r="D27" s="33">
        <f t="shared" si="8"/>
        <v>-59662.5</v>
      </c>
      <c r="E27" s="33">
        <f t="shared" si="8"/>
        <v>-50082.1</v>
      </c>
      <c r="F27" s="33">
        <f t="shared" si="8"/>
        <v>-45954.1</v>
      </c>
      <c r="G27" s="33">
        <f t="shared" si="8"/>
        <v>-23168.4</v>
      </c>
      <c r="H27" s="33">
        <f t="shared" si="8"/>
        <v>-12371.1</v>
      </c>
      <c r="I27" s="33">
        <f t="shared" si="8"/>
        <v>-17995.5</v>
      </c>
      <c r="J27" s="33">
        <f t="shared" si="8"/>
        <v>-13183.8</v>
      </c>
      <c r="K27" s="33">
        <f t="shared" si="8"/>
        <v>-32895</v>
      </c>
      <c r="L27" s="33">
        <f t="shared" si="6"/>
        <v>-286934.69999999995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-19485.92</v>
      </c>
      <c r="C31" s="38">
        <f t="shared" si="9"/>
        <v>0</v>
      </c>
      <c r="D31" s="38">
        <f t="shared" si="9"/>
        <v>0</v>
      </c>
      <c r="E31" s="38">
        <f t="shared" si="9"/>
        <v>-4444.35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-31568.519999999997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136132.46</v>
      </c>
      <c r="C46" s="41">
        <f t="shared" si="11"/>
        <v>126569.32999999999</v>
      </c>
      <c r="D46" s="41">
        <f t="shared" si="11"/>
        <v>459489.04000000004</v>
      </c>
      <c r="E46" s="41">
        <f t="shared" si="11"/>
        <v>391022.57</v>
      </c>
      <c r="F46" s="41">
        <f t="shared" si="11"/>
        <v>342141.76</v>
      </c>
      <c r="G46" s="41">
        <f t="shared" si="11"/>
        <v>207142.45</v>
      </c>
      <c r="H46" s="41">
        <f t="shared" si="11"/>
        <v>96967.57</v>
      </c>
      <c r="I46" s="41">
        <f t="shared" si="11"/>
        <v>159316.55</v>
      </c>
      <c r="J46" s="41">
        <f t="shared" si="11"/>
        <v>128881.64</v>
      </c>
      <c r="K46" s="41">
        <f t="shared" si="11"/>
        <v>254227.94</v>
      </c>
      <c r="L46" s="42">
        <f>SUM(B46:K46)</f>
        <v>2301891.31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136132.46</v>
      </c>
      <c r="C52" s="41">
        <f aca="true" t="shared" si="12" ref="C52:J52">SUM(C53:C64)</f>
        <v>126569.33</v>
      </c>
      <c r="D52" s="41">
        <f t="shared" si="12"/>
        <v>459489.04000000004</v>
      </c>
      <c r="E52" s="41">
        <f t="shared" si="12"/>
        <v>391022.57</v>
      </c>
      <c r="F52" s="41">
        <f t="shared" si="12"/>
        <v>342141.76</v>
      </c>
      <c r="G52" s="41">
        <f t="shared" si="12"/>
        <v>207142.45</v>
      </c>
      <c r="H52" s="41">
        <f t="shared" si="12"/>
        <v>96967.57</v>
      </c>
      <c r="I52" s="41">
        <f t="shared" si="12"/>
        <v>159316.55</v>
      </c>
      <c r="J52" s="41">
        <f t="shared" si="12"/>
        <v>128881.64</v>
      </c>
      <c r="K52" s="41">
        <f>SUM(K53:K66)</f>
        <v>254227.94</v>
      </c>
      <c r="L52" s="47">
        <f>SUM(B52:K52)</f>
        <v>2301891.31</v>
      </c>
      <c r="M52" s="40"/>
    </row>
    <row r="53" spans="1:13" ht="18.75" customHeight="1">
      <c r="A53" s="48" t="s">
        <v>52</v>
      </c>
      <c r="B53" s="49">
        <v>136118.85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136118.85</v>
      </c>
      <c r="M53" s="40"/>
    </row>
    <row r="54" spans="1:12" ht="18.75" customHeight="1">
      <c r="A54" s="48" t="s">
        <v>63</v>
      </c>
      <c r="B54" s="17">
        <v>0</v>
      </c>
      <c r="C54" s="49">
        <v>110381.11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110381.11</v>
      </c>
    </row>
    <row r="55" spans="1:12" ht="18.75" customHeight="1">
      <c r="A55" s="48" t="s">
        <v>64</v>
      </c>
      <c r="B55" s="17">
        <v>0</v>
      </c>
      <c r="C55" s="49">
        <v>16188.22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16188.22</v>
      </c>
    </row>
    <row r="56" spans="1:12" ht="18.75" customHeight="1">
      <c r="A56" s="48" t="s">
        <v>53</v>
      </c>
      <c r="B56" s="17">
        <v>0</v>
      </c>
      <c r="C56" s="17"/>
      <c r="D56" s="49">
        <v>459489.04000000004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459489.04000000004</v>
      </c>
    </row>
    <row r="57" spans="1:12" ht="18.75" customHeight="1">
      <c r="A57" s="48" t="s">
        <v>54</v>
      </c>
      <c r="B57" s="17">
        <v>0</v>
      </c>
      <c r="C57" s="17">
        <v>0</v>
      </c>
      <c r="D57" s="17"/>
      <c r="E57" s="49">
        <v>391022.57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391022.57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342141.76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342141.76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207142.45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207142.45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96967.57</v>
      </c>
      <c r="I60" s="17">
        <v>0</v>
      </c>
      <c r="J60" s="17">
        <v>0</v>
      </c>
      <c r="K60" s="17">
        <v>0</v>
      </c>
      <c r="L60" s="47">
        <f t="shared" si="13"/>
        <v>96967.57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159316.55</v>
      </c>
      <c r="J61" s="17">
        <v>0</v>
      </c>
      <c r="K61" s="17">
        <v>0</v>
      </c>
      <c r="L61" s="47">
        <f t="shared" si="13"/>
        <v>159316.55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128881.64</v>
      </c>
      <c r="K62" s="17">
        <v>0</v>
      </c>
      <c r="L62" s="47">
        <f t="shared" si="13"/>
        <v>128881.64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106140.16</v>
      </c>
      <c r="L63" s="47">
        <f t="shared" si="13"/>
        <v>106140.16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148087.78</v>
      </c>
      <c r="L64" s="47">
        <f t="shared" si="13"/>
        <v>148087.78</v>
      </c>
    </row>
    <row r="65" spans="1:12" ht="18" customHeight="1">
      <c r="A65" s="48" t="s">
        <v>74</v>
      </c>
      <c r="B65" s="49">
        <v>13.61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50"/>
      <c r="L65" s="47">
        <f>SUM(B65:K65)</f>
        <v>13.61</v>
      </c>
    </row>
    <row r="66" spans="1:12" ht="18" customHeight="1">
      <c r="A66" s="51" t="s">
        <v>75</v>
      </c>
      <c r="B66" s="54">
        <v>0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0:11" ht="18" customHeight="1">
      <c r="J68"/>
      <c r="K68"/>
    </row>
    <row r="69" ht="14.25">
      <c r="K69"/>
    </row>
    <row r="70" ht="14.25">
      <c r="K70"/>
    </row>
    <row r="71" ht="14.25">
      <c r="K71"/>
    </row>
    <row r="72" ht="14.25">
      <c r="K7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2019-12-13T14:06:57Z</dcterms:modified>
  <cp:category/>
  <cp:version/>
  <cp:contentType/>
  <cp:contentStatus/>
</cp:coreProperties>
</file>