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3355" windowHeight="9210" activeTab="0"/>
  </bookViews>
  <sheets>
    <sheet name="detalhamento" sheetId="1" r:id="rId1"/>
  </sheets>
  <definedNames>
    <definedName name="_xlnm.Print_Area" localSheetId="0">'detalhamento'!$A$1:$L$66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<sst xmlns="http://schemas.openxmlformats.org/spreadsheetml/2006/main" count="77" uniqueCount="76">
  <si>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</si>
  <si>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</si>
  <si>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</si>
  <si>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</si>
  <si>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</si>
  <si>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</si>
  <si>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</si>
  <si>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</si>
  <si>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</si>
  <si>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</si>
  <si>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</si>
  <si>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</si>
  <si>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</si>
  <si>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</si>
  <si>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</si>
  <si>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</si>
  <si>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</si>
  <si>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</si>
  <si>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</si>
  <si>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</si>
  <si>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</si>
  <si>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</si>
  <si>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</si>
  <si>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</si>
  <si>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 Remuneração Bruta do Operador (4.1 + 4.2 + 4.3 + 4.4 + 4.5)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</si>
  <si>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</si>
  <si>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</si>
  <si>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</si>
  <si>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</si>
  <si>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</si>
  <si>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</si>
  <si>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</si>
  <si>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</si>
  <si>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</si>
  <si>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</si>
  <si>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</si>
  <si>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</si>
  <si>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</si>
  <si>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</si>
  <si>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</si>
  <si>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</si>
  <si>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</si>
  <si>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</si>
  <si>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</si>
  <si>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</si>
  <si>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</si>
  <si>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</si>
  <si>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</si>
  <si>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</si>
  <si>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</si>
  <si>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</si>
  <si>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</si>
  <si>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</si>
  <si>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</si>
  <si>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</si>
  <si>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</si>
  <si>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</si>
  <si>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</si>
  <si>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</si>
  <si>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Nota: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</si>
  <si>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</si>
  <si>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</si>
  <si>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</si>
  <si>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</si>
  <si>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</si>
  <si>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</si>
  <si>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</si>
  <si>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</si>
  <si>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</si>
  <si>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</si>
  <si>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</si>
  <si>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</si>
  <si>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</si>
  <si>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OPERAÇÃO 06/12/19 - VENCIMENTO 13/12/19</t>
  </si>
  <si>
    <t>7.13. RVTrans</t>
  </si>
  <si>
    <t>7.14. RVTrans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</si>
</sst>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8"/>
      <color indexed="23"/>
      <name val="Arial"/>
      <family val="2"/>
    </font>
    <font>
      <sz val="8.25"/>
      <color indexed="18"/>
      <name val="Verdana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8"/>
      <color rgb="FF808080"/>
      <name val="Arial"/>
      <family val="2"/>
    </font>
    <font>
      <sz val="8.25"/>
      <color rgb="FF00008B"/>
      <name val="Verdana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4" fontId="44" fillId="0" borderId="0" xfId="0" applyNumberFormat="1" applyFont="1" applyAlignment="1">
      <alignment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Border="1" applyAlignment="1">
      <alignment vertical="center"/>
    </xf>
    <xf numFmtId="44" fontId="0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0" fontId="45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3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7.625" style="1" customWidth="1"/>
    <col min="14" max="16384" width="9.00390625" style="1" customWidth="1"/>
  </cols>
  <sheetData>
    <row r="1" spans="1:12" ht="25.5" customHeight="1">
      <c r="A1" s="58" t="s">
        <v>62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</row>
    <row r="2" spans="1:12" ht="21">
      <c r="A2" s="59" t="s">
        <v>73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1:12" ht="15.75">
      <c r="A3" s="2"/>
      <c r="B3" s="2"/>
      <c r="C3" s="3"/>
      <c r="D3" s="2" t="s">
        <v>0</v>
      </c>
      <c r="E3" s="4">
        <v>4.3</v>
      </c>
      <c r="F3" s="4"/>
      <c r="G3" s="4"/>
      <c r="H3" s="4"/>
      <c r="I3" s="5"/>
      <c r="J3" s="5"/>
      <c r="K3" s="5"/>
      <c r="L3" s="2"/>
    </row>
    <row r="4" spans="1:12" ht="20.25" customHeight="1">
      <c r="A4" s="60" t="s">
        <v>1</v>
      </c>
      <c r="B4" s="61" t="s">
        <v>2</v>
      </c>
      <c r="C4" s="62"/>
      <c r="D4" s="62"/>
      <c r="E4" s="62"/>
      <c r="F4" s="62"/>
      <c r="G4" s="62"/>
      <c r="H4" s="62"/>
      <c r="I4" s="62"/>
      <c r="J4" s="62"/>
      <c r="K4" s="62"/>
      <c r="L4" s="63" t="s">
        <v>3</v>
      </c>
    </row>
    <row r="5" spans="1:12" ht="30" customHeight="1">
      <c r="A5" s="60"/>
      <c r="B5" s="6" t="s">
        <v>4</v>
      </c>
      <c r="C5" s="6" t="s">
        <v>65</v>
      </c>
      <c r="D5" s="6" t="s">
        <v>5</v>
      </c>
      <c r="E5" s="7" t="s">
        <v>66</v>
      </c>
      <c r="F5" s="7" t="s">
        <v>67</v>
      </c>
      <c r="G5" s="7" t="s">
        <v>68</v>
      </c>
      <c r="H5" s="7" t="s">
        <v>69</v>
      </c>
      <c r="I5" s="6" t="s">
        <v>6</v>
      </c>
      <c r="J5" s="6" t="s">
        <v>70</v>
      </c>
      <c r="K5" s="6" t="s">
        <v>4</v>
      </c>
      <c r="L5" s="60"/>
    </row>
    <row r="6" spans="1:12" ht="18.75" customHeight="1">
      <c r="A6" s="60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0"/>
    </row>
    <row r="7" spans="1:13" ht="17.25" customHeight="1">
      <c r="A7" s="9" t="s">
        <v>17</v>
      </c>
      <c r="B7" s="10">
        <f>B8+B11</f>
        <v>112493</v>
      </c>
      <c r="C7" s="10">
        <f>C8+C11</f>
        <v>138160</v>
      </c>
      <c r="D7" s="10">
        <f aca="true" t="shared" si="0" ref="D7:K7">D8+D11</f>
        <v>388953</v>
      </c>
      <c r="E7" s="10">
        <f t="shared" si="0"/>
        <v>332028</v>
      </c>
      <c r="F7" s="10">
        <f t="shared" si="0"/>
        <v>310085</v>
      </c>
      <c r="G7" s="10">
        <f t="shared" si="0"/>
        <v>192273</v>
      </c>
      <c r="H7" s="10">
        <f t="shared" si="0"/>
        <v>88933</v>
      </c>
      <c r="I7" s="10">
        <f t="shared" si="0"/>
        <v>145730</v>
      </c>
      <c r="J7" s="10">
        <f t="shared" si="0"/>
        <v>159015</v>
      </c>
      <c r="K7" s="10">
        <f t="shared" si="0"/>
        <v>282210</v>
      </c>
      <c r="L7" s="10">
        <f>SUM(B7:K7)</f>
        <v>2149880</v>
      </c>
      <c r="M7" s="11"/>
    </row>
    <row r="8" spans="1:13" ht="17.25" customHeight="1">
      <c r="A8" s="12" t="s">
        <v>18</v>
      </c>
      <c r="B8" s="13">
        <f>B9+B10</f>
        <v>8277</v>
      </c>
      <c r="C8" s="13">
        <f aca="true" t="shared" si="1" ref="C8:K8">C9+C10</f>
        <v>9879</v>
      </c>
      <c r="D8" s="13">
        <f t="shared" si="1"/>
        <v>27436</v>
      </c>
      <c r="E8" s="13">
        <f t="shared" si="1"/>
        <v>21673</v>
      </c>
      <c r="F8" s="13">
        <f t="shared" si="1"/>
        <v>18301</v>
      </c>
      <c r="G8" s="13">
        <f t="shared" si="1"/>
        <v>14097</v>
      </c>
      <c r="H8" s="13">
        <f t="shared" si="1"/>
        <v>5905</v>
      </c>
      <c r="I8" s="13">
        <f t="shared" si="1"/>
        <v>8448</v>
      </c>
      <c r="J8" s="13">
        <f t="shared" si="1"/>
        <v>11483</v>
      </c>
      <c r="K8" s="13">
        <f t="shared" si="1"/>
        <v>18518</v>
      </c>
      <c r="L8" s="13">
        <f>SUM(B8:K8)</f>
        <v>144017</v>
      </c>
      <c r="M8"/>
    </row>
    <row r="9" spans="1:13" ht="17.25" customHeight="1">
      <c r="A9" s="14" t="s">
        <v>19</v>
      </c>
      <c r="B9" s="15">
        <v>8275</v>
      </c>
      <c r="C9" s="15">
        <v>9879</v>
      </c>
      <c r="D9" s="15">
        <v>27436</v>
      </c>
      <c r="E9" s="15">
        <v>21673</v>
      </c>
      <c r="F9" s="15">
        <v>18301</v>
      </c>
      <c r="G9" s="15">
        <v>14097</v>
      </c>
      <c r="H9" s="15">
        <v>5905</v>
      </c>
      <c r="I9" s="15">
        <v>8448</v>
      </c>
      <c r="J9" s="15">
        <v>11483</v>
      </c>
      <c r="K9" s="15">
        <v>18518</v>
      </c>
      <c r="L9" s="13">
        <f>SUM(B9:K9)</f>
        <v>144015</v>
      </c>
      <c r="M9"/>
    </row>
    <row r="10" spans="1:13" ht="17.25" customHeight="1">
      <c r="A10" s="14" t="s">
        <v>20</v>
      </c>
      <c r="B10" s="15">
        <v>2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3">
        <f>SUM(B10:K10)</f>
        <v>2</v>
      </c>
      <c r="M10"/>
    </row>
    <row r="11" spans="1:13" ht="17.25" customHeight="1">
      <c r="A11" s="12" t="s">
        <v>21</v>
      </c>
      <c r="B11" s="15">
        <v>104216</v>
      </c>
      <c r="C11" s="15">
        <v>128281</v>
      </c>
      <c r="D11" s="15">
        <v>361517</v>
      </c>
      <c r="E11" s="15">
        <v>310355</v>
      </c>
      <c r="F11" s="15">
        <v>291784</v>
      </c>
      <c r="G11" s="15">
        <v>178176</v>
      </c>
      <c r="H11" s="15">
        <v>83028</v>
      </c>
      <c r="I11" s="15">
        <v>137282</v>
      </c>
      <c r="J11" s="15">
        <v>147532</v>
      </c>
      <c r="K11" s="15">
        <v>263692</v>
      </c>
      <c r="L11" s="13">
        <f>SUM(B11:K11)</f>
        <v>2005863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5.7563</v>
      </c>
      <c r="C13" s="20">
        <v>3.1016</v>
      </c>
      <c r="D13" s="20">
        <v>3.6938</v>
      </c>
      <c r="E13" s="20">
        <v>3.7356</v>
      </c>
      <c r="F13" s="20">
        <v>3.3068</v>
      </c>
      <c r="G13" s="20">
        <v>3.6337</v>
      </c>
      <c r="H13" s="20">
        <v>4.0036</v>
      </c>
      <c r="I13" s="20">
        <v>3.3253</v>
      </c>
      <c r="J13" s="20">
        <v>3.5804</v>
      </c>
      <c r="K13" s="20">
        <v>2.9233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1.001125746188004</v>
      </c>
      <c r="C15" s="22">
        <v>1.025732456530309</v>
      </c>
      <c r="D15" s="22">
        <v>0.964075952705568</v>
      </c>
      <c r="E15" s="22">
        <v>0.9775462285267</v>
      </c>
      <c r="F15" s="22">
        <v>0.990349642493809</v>
      </c>
      <c r="G15" s="22">
        <v>1.040339930724015</v>
      </c>
      <c r="H15" s="22">
        <v>0.93399860827844</v>
      </c>
      <c r="I15" s="22">
        <v>1.103455969540437</v>
      </c>
      <c r="J15" s="22">
        <v>1.080010642922323</v>
      </c>
      <c r="K15" s="22">
        <v>0.992065810903606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24</v>
      </c>
      <c r="B17" s="25">
        <f>B18+B19+B20+B21+B22</f>
        <v>651902.9999999999</v>
      </c>
      <c r="C17" s="25">
        <f aca="true" t="shared" si="2" ref="C17:L17">C18+C19+C20+C21+C22</f>
        <v>444038.6</v>
      </c>
      <c r="D17" s="25">
        <f t="shared" si="2"/>
        <v>1404060.89</v>
      </c>
      <c r="E17" s="25">
        <f t="shared" si="2"/>
        <v>1218936.2</v>
      </c>
      <c r="F17" s="25">
        <f t="shared" si="2"/>
        <v>1022068.3699999999</v>
      </c>
      <c r="G17" s="25">
        <f t="shared" si="2"/>
        <v>739337.33</v>
      </c>
      <c r="H17" s="25">
        <f t="shared" si="2"/>
        <v>340384.79</v>
      </c>
      <c r="I17" s="25">
        <f t="shared" si="2"/>
        <v>518654.42</v>
      </c>
      <c r="J17" s="25">
        <f t="shared" si="2"/>
        <v>624643.0900000001</v>
      </c>
      <c r="K17" s="25">
        <f t="shared" si="2"/>
        <v>835176.27</v>
      </c>
      <c r="L17" s="25">
        <f t="shared" si="2"/>
        <v>7799202.96</v>
      </c>
      <c r="M17"/>
    </row>
    <row r="18" spans="1:13" ht="17.25" customHeight="1">
      <c r="A18" s="26" t="s">
        <v>25</v>
      </c>
      <c r="B18" s="33">
        <f aca="true" t="shared" si="3" ref="B18:K18">ROUND(B13*B7,2)</f>
        <v>647543.46</v>
      </c>
      <c r="C18" s="33">
        <f t="shared" si="3"/>
        <v>428517.06</v>
      </c>
      <c r="D18" s="33">
        <f t="shared" si="3"/>
        <v>1436714.59</v>
      </c>
      <c r="E18" s="33">
        <f t="shared" si="3"/>
        <v>1240323.8</v>
      </c>
      <c r="F18" s="33">
        <f t="shared" si="3"/>
        <v>1025389.08</v>
      </c>
      <c r="G18" s="33">
        <f t="shared" si="3"/>
        <v>698662.4</v>
      </c>
      <c r="H18" s="33">
        <f t="shared" si="3"/>
        <v>356052.16</v>
      </c>
      <c r="I18" s="33">
        <f t="shared" si="3"/>
        <v>484595.97</v>
      </c>
      <c r="J18" s="33">
        <f t="shared" si="3"/>
        <v>569337.31</v>
      </c>
      <c r="K18" s="33">
        <f t="shared" si="3"/>
        <v>824984.49</v>
      </c>
      <c r="L18" s="33">
        <f>SUM(B18:K18)</f>
        <v>7712120.32</v>
      </c>
      <c r="M18"/>
    </row>
    <row r="19" spans="1:13" ht="17.25" customHeight="1">
      <c r="A19" s="27" t="s">
        <v>26</v>
      </c>
      <c r="B19" s="33">
        <f aca="true" t="shared" si="4" ref="B19:K19">IF(B15&lt;&gt;0,ROUND((B15-1)*B18,2),0)</f>
        <v>728.97</v>
      </c>
      <c r="C19" s="33">
        <f t="shared" si="4"/>
        <v>11026.8</v>
      </c>
      <c r="D19" s="33">
        <f t="shared" si="4"/>
        <v>-51612.6</v>
      </c>
      <c r="E19" s="33">
        <f t="shared" si="4"/>
        <v>-27849.95</v>
      </c>
      <c r="F19" s="33">
        <f t="shared" si="4"/>
        <v>-9895.37</v>
      </c>
      <c r="G19" s="33">
        <f t="shared" si="4"/>
        <v>28183.99</v>
      </c>
      <c r="H19" s="33">
        <f t="shared" si="4"/>
        <v>-23499.94</v>
      </c>
      <c r="I19" s="33">
        <f t="shared" si="4"/>
        <v>50134.35</v>
      </c>
      <c r="J19" s="33">
        <f t="shared" si="4"/>
        <v>45553.04</v>
      </c>
      <c r="K19" s="33">
        <f t="shared" si="4"/>
        <v>-6545.58</v>
      </c>
      <c r="L19" s="33">
        <f>SUM(B19:K19)</f>
        <v>16223.710000000008</v>
      </c>
      <c r="M19"/>
    </row>
    <row r="20" spans="1:13" ht="17.25" customHeight="1">
      <c r="A20" s="27" t="s">
        <v>27</v>
      </c>
      <c r="B20" s="33">
        <v>2306.71</v>
      </c>
      <c r="C20" s="33">
        <v>4494.74</v>
      </c>
      <c r="D20" s="33">
        <v>18958.9</v>
      </c>
      <c r="E20" s="33">
        <v>16028.42</v>
      </c>
      <c r="F20" s="33">
        <v>17540.35</v>
      </c>
      <c r="G20" s="33">
        <v>16403.84</v>
      </c>
      <c r="H20" s="33">
        <v>6508.71</v>
      </c>
      <c r="I20" s="33">
        <v>593.65</v>
      </c>
      <c r="J20" s="33">
        <v>9752.74</v>
      </c>
      <c r="K20" s="33">
        <v>16737.36</v>
      </c>
      <c r="L20" s="33">
        <f>SUM(B20:K20)</f>
        <v>109325.42000000001</v>
      </c>
      <c r="M20"/>
    </row>
    <row r="21" spans="1:13" ht="17.25" customHeight="1">
      <c r="A21" s="27" t="s">
        <v>28</v>
      </c>
      <c r="B21" s="33">
        <v>1323.86</v>
      </c>
      <c r="C21" s="29">
        <v>0</v>
      </c>
      <c r="D21" s="29">
        <v>0</v>
      </c>
      <c r="E21" s="29">
        <v>0</v>
      </c>
      <c r="F21" s="33">
        <v>1323.86</v>
      </c>
      <c r="G21" s="29">
        <v>0</v>
      </c>
      <c r="H21" s="33">
        <v>1323.86</v>
      </c>
      <c r="I21" s="29">
        <v>0</v>
      </c>
      <c r="J21" s="29">
        <v>0</v>
      </c>
      <c r="K21" s="29">
        <v>0</v>
      </c>
      <c r="L21" s="33">
        <f>SUM(B21:K21)</f>
        <v>3971.58</v>
      </c>
      <c r="M21"/>
    </row>
    <row r="22" spans="1:13" ht="17.25" customHeight="1">
      <c r="A22" s="27" t="s">
        <v>29</v>
      </c>
      <c r="B22" s="30">
        <v>0</v>
      </c>
      <c r="C22" s="30">
        <v>0</v>
      </c>
      <c r="D22" s="30">
        <v>0</v>
      </c>
      <c r="E22" s="33">
        <v>-9566.07</v>
      </c>
      <c r="F22" s="33">
        <v>-12289.55</v>
      </c>
      <c r="G22" s="33">
        <v>-3912.9</v>
      </c>
      <c r="H22" s="30">
        <v>0</v>
      </c>
      <c r="I22" s="33">
        <v>-16669.55</v>
      </c>
      <c r="J22" s="30">
        <v>0</v>
      </c>
      <c r="K22" s="30">
        <v>0</v>
      </c>
      <c r="L22" s="33">
        <f>SUM(B22:K22)</f>
        <v>-42438.07</v>
      </c>
      <c r="M22"/>
    </row>
    <row r="23" spans="1:12" ht="12" customHeight="1">
      <c r="A23" s="31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</row>
    <row r="24" spans="1:12" ht="12" customHeight="1">
      <c r="A24" s="2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</row>
    <row r="25" spans="1:13" ht="18.75" customHeight="1">
      <c r="A25" s="19" t="s">
        <v>30</v>
      </c>
      <c r="B25" s="33">
        <f aca="true" t="shared" si="5" ref="B25:K25">+B26+B31+B44</f>
        <v>-334103.35</v>
      </c>
      <c r="C25" s="33">
        <f t="shared" si="5"/>
        <v>-44995.28</v>
      </c>
      <c r="D25" s="33">
        <f t="shared" si="5"/>
        <v>-130732.8</v>
      </c>
      <c r="E25" s="33">
        <f t="shared" si="5"/>
        <v>-129927.34</v>
      </c>
      <c r="F25" s="33">
        <f t="shared" si="5"/>
        <v>-890037.05</v>
      </c>
      <c r="G25" s="33">
        <f t="shared" si="5"/>
        <v>-82063.01999999999</v>
      </c>
      <c r="H25" s="33">
        <f t="shared" si="5"/>
        <v>-38703.25</v>
      </c>
      <c r="I25" s="33">
        <f t="shared" si="5"/>
        <v>-58899.22</v>
      </c>
      <c r="J25" s="33">
        <f t="shared" si="5"/>
        <v>-54055.44</v>
      </c>
      <c r="K25" s="33">
        <f t="shared" si="5"/>
        <v>-88970.51999999999</v>
      </c>
      <c r="L25" s="33">
        <f aca="true" t="shared" si="6" ref="L25:L31">SUM(B25:K25)</f>
        <v>-1852487.27</v>
      </c>
      <c r="M25"/>
    </row>
    <row r="26" spans="1:13" ht="18.75" customHeight="1">
      <c r="A26" s="27" t="s">
        <v>31</v>
      </c>
      <c r="B26" s="33">
        <f>B27+B28+B29+B30</f>
        <v>-35582.5</v>
      </c>
      <c r="C26" s="33">
        <f aca="true" t="shared" si="7" ref="C26:K26">C27+C28+C29+C30</f>
        <v>-42479.7</v>
      </c>
      <c r="D26" s="33">
        <f t="shared" si="7"/>
        <v>-117974.8</v>
      </c>
      <c r="E26" s="33">
        <f t="shared" si="7"/>
        <v>-93193.9</v>
      </c>
      <c r="F26" s="33">
        <f t="shared" si="7"/>
        <v>-78694.3</v>
      </c>
      <c r="G26" s="33">
        <f t="shared" si="7"/>
        <v>-60617.1</v>
      </c>
      <c r="H26" s="33">
        <f t="shared" si="7"/>
        <v>-25391.5</v>
      </c>
      <c r="I26" s="33">
        <f t="shared" si="7"/>
        <v>-50000.020000000004</v>
      </c>
      <c r="J26" s="33">
        <f t="shared" si="7"/>
        <v>-49376.9</v>
      </c>
      <c r="K26" s="33">
        <f t="shared" si="7"/>
        <v>-79627.4</v>
      </c>
      <c r="L26" s="33">
        <f t="shared" si="6"/>
        <v>-632938.12</v>
      </c>
      <c r="M26"/>
    </row>
    <row r="27" spans="1:13" s="36" customFormat="1" ht="18.75" customHeight="1">
      <c r="A27" s="34" t="s">
        <v>60</v>
      </c>
      <c r="B27" s="33">
        <f>-ROUND((B9)*$E$3,2)</f>
        <v>-35582.5</v>
      </c>
      <c r="C27" s="33">
        <f aca="true" t="shared" si="8" ref="C27:K27">-ROUND((C9)*$E$3,2)</f>
        <v>-42479.7</v>
      </c>
      <c r="D27" s="33">
        <f t="shared" si="8"/>
        <v>-117974.8</v>
      </c>
      <c r="E27" s="33">
        <f t="shared" si="8"/>
        <v>-93193.9</v>
      </c>
      <c r="F27" s="33">
        <f t="shared" si="8"/>
        <v>-78694.3</v>
      </c>
      <c r="G27" s="33">
        <f t="shared" si="8"/>
        <v>-60617.1</v>
      </c>
      <c r="H27" s="33">
        <f t="shared" si="8"/>
        <v>-25391.5</v>
      </c>
      <c r="I27" s="33">
        <f t="shared" si="8"/>
        <v>-36326.4</v>
      </c>
      <c r="J27" s="33">
        <f t="shared" si="8"/>
        <v>-49376.9</v>
      </c>
      <c r="K27" s="33">
        <f t="shared" si="8"/>
        <v>-79627.4</v>
      </c>
      <c r="L27" s="33">
        <f t="shared" si="6"/>
        <v>-619264.5</v>
      </c>
      <c r="M27" s="35"/>
    </row>
    <row r="28" spans="1:13" ht="18.75" customHeight="1">
      <c r="A28" s="37" t="s">
        <v>32</v>
      </c>
      <c r="B28" s="28">
        <v>0</v>
      </c>
      <c r="C28" s="28">
        <v>0</v>
      </c>
      <c r="D28" s="28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28">
        <f t="shared" si="6"/>
        <v>0</v>
      </c>
      <c r="M28"/>
    </row>
    <row r="29" spans="1:13" ht="18.75" customHeight="1">
      <c r="A29" s="37" t="s">
        <v>33</v>
      </c>
      <c r="B29" s="28">
        <v>0</v>
      </c>
      <c r="C29" s="28">
        <v>0</v>
      </c>
      <c r="D29" s="28">
        <v>0</v>
      </c>
      <c r="E29" s="17">
        <v>0</v>
      </c>
      <c r="F29" s="17">
        <v>0</v>
      </c>
      <c r="G29" s="17">
        <v>0</v>
      </c>
      <c r="H29" s="17">
        <v>0</v>
      </c>
      <c r="I29" s="33">
        <v>-11</v>
      </c>
      <c r="J29" s="17">
        <v>0</v>
      </c>
      <c r="K29" s="17">
        <v>0</v>
      </c>
      <c r="L29" s="33">
        <f t="shared" si="6"/>
        <v>-11</v>
      </c>
      <c r="M29"/>
    </row>
    <row r="30" spans="1:13" ht="18.75" customHeight="1">
      <c r="A30" s="37" t="s">
        <v>34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33">
        <v>-13662.62</v>
      </c>
      <c r="J30" s="17">
        <v>0</v>
      </c>
      <c r="K30" s="17">
        <v>0</v>
      </c>
      <c r="L30" s="33">
        <f t="shared" si="6"/>
        <v>-13662.62</v>
      </c>
      <c r="M30"/>
    </row>
    <row r="31" spans="1:13" s="36" customFormat="1" ht="18.75" customHeight="1">
      <c r="A31" s="27" t="s">
        <v>35</v>
      </c>
      <c r="B31" s="38">
        <f aca="true" t="shared" si="9" ref="B31:K31">SUM(B32:B42)</f>
        <v>-298520.85</v>
      </c>
      <c r="C31" s="38">
        <f t="shared" si="9"/>
        <v>-2515.5800000000004</v>
      </c>
      <c r="D31" s="38">
        <f t="shared" si="9"/>
        <v>-12758</v>
      </c>
      <c r="E31" s="38">
        <f t="shared" si="9"/>
        <v>-36733.44</v>
      </c>
      <c r="F31" s="38">
        <f t="shared" si="9"/>
        <v>-811342.75</v>
      </c>
      <c r="G31" s="38">
        <f t="shared" si="9"/>
        <v>-21445.92</v>
      </c>
      <c r="H31" s="38">
        <f t="shared" si="9"/>
        <v>-13311.75</v>
      </c>
      <c r="I31" s="38">
        <f t="shared" si="9"/>
        <v>-8899.2</v>
      </c>
      <c r="J31" s="38">
        <f t="shared" si="9"/>
        <v>-4678.54</v>
      </c>
      <c r="K31" s="38">
        <f t="shared" si="9"/>
        <v>-9343.12</v>
      </c>
      <c r="L31" s="33">
        <f t="shared" si="6"/>
        <v>-1219549.1500000001</v>
      </c>
      <c r="M31"/>
    </row>
    <row r="32" spans="1:13" ht="18.75" customHeight="1">
      <c r="A32" s="37" t="s">
        <v>36</v>
      </c>
      <c r="B32" s="17">
        <v>0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30">
        <f aca="true" t="shared" si="10" ref="L32:L44">SUM(B32:K32)</f>
        <v>0</v>
      </c>
      <c r="M32"/>
    </row>
    <row r="33" spans="1:13" ht="18.75" customHeight="1">
      <c r="A33" s="37" t="s">
        <v>37</v>
      </c>
      <c r="B33" s="33">
        <v>-19485.92</v>
      </c>
      <c r="C33" s="17">
        <v>0</v>
      </c>
      <c r="D33" s="17">
        <v>0</v>
      </c>
      <c r="E33" s="33">
        <v>-4444.35</v>
      </c>
      <c r="F33" s="28">
        <v>0</v>
      </c>
      <c r="G33" s="28">
        <v>0</v>
      </c>
      <c r="H33" s="33">
        <v>-7638.25</v>
      </c>
      <c r="I33" s="17">
        <v>0</v>
      </c>
      <c r="J33" s="28">
        <v>0</v>
      </c>
      <c r="K33" s="17">
        <v>0</v>
      </c>
      <c r="L33" s="33">
        <f>SUM(B33:K33)</f>
        <v>-31568.519999999997</v>
      </c>
      <c r="M33"/>
    </row>
    <row r="34" spans="1:13" ht="18.75" customHeight="1">
      <c r="A34" s="37" t="s">
        <v>38</v>
      </c>
      <c r="B34" s="33">
        <v>-264483.57</v>
      </c>
      <c r="C34" s="17">
        <v>0</v>
      </c>
      <c r="D34" s="17">
        <v>0</v>
      </c>
      <c r="E34" s="17">
        <v>0</v>
      </c>
      <c r="F34" s="28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3">
        <f>SUM(B34:K34)</f>
        <v>-264483.57</v>
      </c>
      <c r="M34"/>
    </row>
    <row r="35" spans="1:13" ht="18.75" customHeight="1">
      <c r="A35" s="37" t="s">
        <v>39</v>
      </c>
      <c r="B35" s="33">
        <v>-14551.36</v>
      </c>
      <c r="C35" s="33">
        <v>-2394.26</v>
      </c>
      <c r="D35" s="33">
        <v>-11410</v>
      </c>
      <c r="E35" s="33">
        <v>-32289.09</v>
      </c>
      <c r="F35" s="33">
        <v>-9320.75</v>
      </c>
      <c r="G35" s="33">
        <v>-19423.92</v>
      </c>
      <c r="H35" s="33">
        <v>-3112.3</v>
      </c>
      <c r="I35" s="33">
        <v>-8899.2</v>
      </c>
      <c r="J35" s="33">
        <v>-4678.54</v>
      </c>
      <c r="K35" s="33">
        <v>-9343.12</v>
      </c>
      <c r="L35" s="33">
        <f>SUM(B35:K35)</f>
        <v>-115422.54</v>
      </c>
      <c r="M35"/>
    </row>
    <row r="36" spans="1:13" ht="18.75" customHeight="1">
      <c r="A36" s="37" t="s">
        <v>40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0">
        <f t="shared" si="10"/>
        <v>0</v>
      </c>
      <c r="M36"/>
    </row>
    <row r="37" spans="1:13" ht="18.75" customHeight="1">
      <c r="A37" s="37" t="s">
        <v>41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0"/>
        <v>0</v>
      </c>
      <c r="M37"/>
    </row>
    <row r="38" spans="1:13" ht="18.75" customHeight="1">
      <c r="A38" s="37" t="s">
        <v>42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0"/>
        <v>0</v>
      </c>
      <c r="M38"/>
    </row>
    <row r="39" spans="1:13" ht="18.75" customHeight="1">
      <c r="A39" s="37" t="s">
        <v>43</v>
      </c>
      <c r="B39" s="17">
        <v>0</v>
      </c>
      <c r="C39" s="33">
        <v>-121.32</v>
      </c>
      <c r="D39" s="33">
        <v>-1348</v>
      </c>
      <c r="E39" s="17">
        <v>0</v>
      </c>
      <c r="F39" s="33">
        <v>-2022</v>
      </c>
      <c r="G39" s="33">
        <v>-2022</v>
      </c>
      <c r="H39" s="33">
        <v>-2561.2</v>
      </c>
      <c r="I39" s="17">
        <v>0</v>
      </c>
      <c r="J39" s="17">
        <v>0</v>
      </c>
      <c r="K39" s="17">
        <v>0</v>
      </c>
      <c r="L39" s="33">
        <f t="shared" si="10"/>
        <v>-8074.5199999999995</v>
      </c>
      <c r="M39"/>
    </row>
    <row r="40" spans="1:12" ht="18.75" customHeight="1">
      <c r="A40" s="37" t="s">
        <v>44</v>
      </c>
      <c r="B40" s="17">
        <v>0</v>
      </c>
      <c r="C40" s="17">
        <v>0</v>
      </c>
      <c r="D40" s="17">
        <v>0</v>
      </c>
      <c r="E40" s="17">
        <v>0</v>
      </c>
      <c r="F40" s="33">
        <v>894000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3">
        <f>SUM(B40:K40)</f>
        <v>894000</v>
      </c>
    </row>
    <row r="41" spans="1:12" ht="18.75" customHeight="1">
      <c r="A41" s="37" t="s">
        <v>45</v>
      </c>
      <c r="B41" s="17">
        <v>0</v>
      </c>
      <c r="C41" s="17">
        <v>0</v>
      </c>
      <c r="D41" s="17">
        <v>0</v>
      </c>
      <c r="E41" s="17">
        <v>0</v>
      </c>
      <c r="F41" s="33">
        <v>-1694000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3">
        <f>SUM(B41:K41)</f>
        <v>-1694000</v>
      </c>
    </row>
    <row r="42" spans="1:12" ht="18.75" customHeight="1">
      <c r="A42" s="37" t="s">
        <v>46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0"/>
        <v>0</v>
      </c>
    </row>
    <row r="43" spans="1:13" ht="12" customHeight="1">
      <c r="A43" s="14"/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8"/>
      <c r="M43" s="39"/>
    </row>
    <row r="44" spans="1:13" ht="18.75" customHeight="1">
      <c r="A44" s="27" t="s">
        <v>47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0"/>
        <v>0</v>
      </c>
      <c r="M44" s="39"/>
    </row>
    <row r="45" spans="1:13" ht="12" customHeight="1">
      <c r="A45" s="27"/>
      <c r="B45" s="23">
        <v>0</v>
      </c>
      <c r="C45" s="23">
        <v>0</v>
      </c>
      <c r="D45" s="23">
        <v>0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  <c r="L45" s="30">
        <f>SUM(B45:K45)</f>
        <v>0</v>
      </c>
      <c r="M45" s="40"/>
    </row>
    <row r="46" spans="1:13" ht="18.75" customHeight="1">
      <c r="A46" s="19" t="s">
        <v>48</v>
      </c>
      <c r="B46" s="41">
        <f aca="true" t="shared" si="11" ref="B46:K46">+B25+B17</f>
        <v>317799.6499999999</v>
      </c>
      <c r="C46" s="41">
        <f t="shared" si="11"/>
        <v>399043.31999999995</v>
      </c>
      <c r="D46" s="41">
        <f t="shared" si="11"/>
        <v>1273328.0899999999</v>
      </c>
      <c r="E46" s="41">
        <f t="shared" si="11"/>
        <v>1089008.8599999999</v>
      </c>
      <c r="F46" s="41">
        <f t="shared" si="11"/>
        <v>132031.31999999983</v>
      </c>
      <c r="G46" s="41">
        <f t="shared" si="11"/>
        <v>657274.3099999999</v>
      </c>
      <c r="H46" s="41">
        <f t="shared" si="11"/>
        <v>301681.54</v>
      </c>
      <c r="I46" s="41">
        <f t="shared" si="11"/>
        <v>459755.19999999995</v>
      </c>
      <c r="J46" s="41">
        <f t="shared" si="11"/>
        <v>570587.6500000001</v>
      </c>
      <c r="K46" s="41">
        <f t="shared" si="11"/>
        <v>746205.75</v>
      </c>
      <c r="L46" s="42">
        <f>SUM(B46:K46)</f>
        <v>5946715.6899999995</v>
      </c>
      <c r="M46" s="43"/>
    </row>
    <row r="47" spans="1:12" ht="18.75" customHeight="1">
      <c r="A47" s="27" t="s">
        <v>49</v>
      </c>
      <c r="B47" s="18">
        <v>0</v>
      </c>
      <c r="C47" s="18">
        <v>0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7">
        <f>SUM(C47:K47)</f>
        <v>0</v>
      </c>
    </row>
    <row r="48" spans="1:13" ht="18.75" customHeight="1">
      <c r="A48" s="27" t="s">
        <v>50</v>
      </c>
      <c r="B48" s="18">
        <v>0</v>
      </c>
      <c r="C48" s="18">
        <v>0</v>
      </c>
      <c r="D48" s="18">
        <v>0</v>
      </c>
      <c r="E48" s="18">
        <v>0</v>
      </c>
      <c r="F48" s="18">
        <v>0</v>
      </c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17">
        <f>SUM(C48:K48)</f>
        <v>0</v>
      </c>
      <c r="M48"/>
    </row>
    <row r="49" spans="1:12" ht="12" customHeight="1">
      <c r="A49" s="19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</row>
    <row r="50" spans="1:12" ht="12" customHeight="1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</row>
    <row r="51" spans="1:12" ht="12" customHeight="1">
      <c r="A51" s="9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</row>
    <row r="52" spans="1:13" ht="18.75" customHeight="1">
      <c r="A52" s="46" t="s">
        <v>51</v>
      </c>
      <c r="B52" s="41">
        <f>SUM(B53:B66)</f>
        <v>317799.65</v>
      </c>
      <c r="C52" s="41">
        <f aca="true" t="shared" si="12" ref="C52:J52">SUM(C53:C64)</f>
        <v>399043.31</v>
      </c>
      <c r="D52" s="41">
        <f t="shared" si="12"/>
        <v>1273328.09</v>
      </c>
      <c r="E52" s="41">
        <f t="shared" si="12"/>
        <v>1089008.85</v>
      </c>
      <c r="F52" s="41">
        <f t="shared" si="12"/>
        <v>132031.32</v>
      </c>
      <c r="G52" s="41">
        <f t="shared" si="12"/>
        <v>657274.31</v>
      </c>
      <c r="H52" s="41">
        <f t="shared" si="12"/>
        <v>301681.54</v>
      </c>
      <c r="I52" s="41">
        <f t="shared" si="12"/>
        <v>459755.19</v>
      </c>
      <c r="J52" s="41">
        <f t="shared" si="12"/>
        <v>570587.65</v>
      </c>
      <c r="K52" s="41">
        <f>SUM(K53:K66)</f>
        <v>746205.75</v>
      </c>
      <c r="L52" s="47">
        <f>SUM(B52:K52)</f>
        <v>5946715.660000001</v>
      </c>
      <c r="M52" s="40"/>
    </row>
    <row r="53" spans="1:13" ht="18.75" customHeight="1">
      <c r="A53" s="48" t="s">
        <v>52</v>
      </c>
      <c r="B53" s="49">
        <v>144249.26</v>
      </c>
      <c r="C53" s="17">
        <v>0</v>
      </c>
      <c r="D53" s="17">
        <v>0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47">
        <f aca="true" t="shared" si="13" ref="L53:L64">SUM(B53:K53)</f>
        <v>144249.26</v>
      </c>
      <c r="M53" s="40"/>
    </row>
    <row r="54" spans="1:12" ht="18.75" customHeight="1">
      <c r="A54" s="48" t="s">
        <v>63</v>
      </c>
      <c r="B54" s="17">
        <v>0</v>
      </c>
      <c r="C54" s="49">
        <v>348803.76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47">
        <f t="shared" si="13"/>
        <v>348803.76</v>
      </c>
    </row>
    <row r="55" spans="1:12" ht="18.75" customHeight="1">
      <c r="A55" s="48" t="s">
        <v>64</v>
      </c>
      <c r="B55" s="17">
        <v>0</v>
      </c>
      <c r="C55" s="49">
        <v>50239.55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7">
        <f t="shared" si="13"/>
        <v>50239.55</v>
      </c>
    </row>
    <row r="56" spans="1:12" ht="18.75" customHeight="1">
      <c r="A56" s="48" t="s">
        <v>53</v>
      </c>
      <c r="B56" s="17">
        <v>0</v>
      </c>
      <c r="C56" s="17"/>
      <c r="D56" s="49">
        <v>1273328.09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7">
        <f t="shared" si="13"/>
        <v>1273328.09</v>
      </c>
    </row>
    <row r="57" spans="1:12" ht="18.75" customHeight="1">
      <c r="A57" s="48" t="s">
        <v>54</v>
      </c>
      <c r="B57" s="17">
        <v>0</v>
      </c>
      <c r="C57" s="17">
        <v>0</v>
      </c>
      <c r="D57" s="17"/>
      <c r="E57" s="49">
        <v>1089008.85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7">
        <f t="shared" si="13"/>
        <v>1089008.85</v>
      </c>
    </row>
    <row r="58" spans="1:12" ht="18.75" customHeight="1">
      <c r="A58" s="48" t="s">
        <v>55</v>
      </c>
      <c r="B58" s="17">
        <v>0</v>
      </c>
      <c r="C58" s="17">
        <v>0</v>
      </c>
      <c r="D58" s="17">
        <v>0</v>
      </c>
      <c r="E58" s="17">
        <v>0</v>
      </c>
      <c r="F58" s="49">
        <v>132031.32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7">
        <f t="shared" si="13"/>
        <v>132031.32</v>
      </c>
    </row>
    <row r="59" spans="1:12" ht="18.75" customHeight="1">
      <c r="A59" s="48" t="s">
        <v>56</v>
      </c>
      <c r="B59" s="17">
        <v>0</v>
      </c>
      <c r="C59" s="17">
        <v>0</v>
      </c>
      <c r="D59" s="17">
        <v>0</v>
      </c>
      <c r="E59" s="17">
        <v>0</v>
      </c>
      <c r="F59" s="17">
        <v>0</v>
      </c>
      <c r="G59" s="49">
        <v>657274.31</v>
      </c>
      <c r="H59" s="17">
        <v>0</v>
      </c>
      <c r="I59" s="17">
        <v>0</v>
      </c>
      <c r="J59" s="17">
        <v>0</v>
      </c>
      <c r="K59" s="17">
        <v>0</v>
      </c>
      <c r="L59" s="47">
        <f t="shared" si="13"/>
        <v>657274.31</v>
      </c>
    </row>
    <row r="60" spans="1:12" ht="18.75" customHeight="1">
      <c r="A60" s="48" t="s">
        <v>57</v>
      </c>
      <c r="B60" s="17">
        <v>0</v>
      </c>
      <c r="C60" s="17">
        <v>0</v>
      </c>
      <c r="D60" s="17">
        <v>0</v>
      </c>
      <c r="E60" s="17">
        <v>0</v>
      </c>
      <c r="F60" s="17">
        <v>0</v>
      </c>
      <c r="G60" s="17">
        <v>0</v>
      </c>
      <c r="H60" s="49">
        <v>301681.54</v>
      </c>
      <c r="I60" s="17">
        <v>0</v>
      </c>
      <c r="J60" s="17">
        <v>0</v>
      </c>
      <c r="K60" s="17">
        <v>0</v>
      </c>
      <c r="L60" s="47">
        <f t="shared" si="13"/>
        <v>301681.54</v>
      </c>
    </row>
    <row r="61" spans="1:12" ht="18.75" customHeight="1">
      <c r="A61" s="48" t="s">
        <v>58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17">
        <v>0</v>
      </c>
      <c r="H61" s="17">
        <v>0</v>
      </c>
      <c r="I61" s="49">
        <v>459755.19</v>
      </c>
      <c r="J61" s="17">
        <v>0</v>
      </c>
      <c r="K61" s="17">
        <v>0</v>
      </c>
      <c r="L61" s="47">
        <f t="shared" si="13"/>
        <v>459755.19</v>
      </c>
    </row>
    <row r="62" spans="1:12" ht="18.75" customHeight="1">
      <c r="A62" s="48" t="s">
        <v>61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49">
        <v>570587.65</v>
      </c>
      <c r="K62" s="17">
        <v>0</v>
      </c>
      <c r="L62" s="47">
        <f t="shared" si="13"/>
        <v>570587.65</v>
      </c>
    </row>
    <row r="63" spans="1:12" ht="18.75" customHeight="1">
      <c r="A63" s="48" t="s">
        <v>71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50">
        <v>121930.02</v>
      </c>
      <c r="L63" s="47">
        <f t="shared" si="13"/>
        <v>121930.02</v>
      </c>
    </row>
    <row r="64" spans="1:12" ht="18.75" customHeight="1">
      <c r="A64" s="48" t="s">
        <v>72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50">
        <v>79247.05</v>
      </c>
      <c r="L64" s="47">
        <f t="shared" si="13"/>
        <v>79247.05</v>
      </c>
    </row>
    <row r="65" spans="1:12" ht="18.75" customHeight="1">
      <c r="A65" s="48" t="s">
        <v>74</v>
      </c>
      <c r="B65" s="49">
        <v>173550.39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50"/>
      <c r="L65" s="47">
        <f>SUM(B65:K65)</f>
        <v>173550.39</v>
      </c>
    </row>
    <row r="66" spans="1:12" ht="18" customHeight="1">
      <c r="A66" s="51" t="s">
        <v>75</v>
      </c>
      <c r="B66" s="56">
        <v>0</v>
      </c>
      <c r="C66" s="56">
        <v>0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2">
        <v>545028.68</v>
      </c>
      <c r="L66" s="53">
        <f>SUM(B66:K66)</f>
        <v>545028.68</v>
      </c>
    </row>
    <row r="67" spans="1:11" ht="18" customHeight="1">
      <c r="A67" s="54" t="s">
        <v>59</v>
      </c>
      <c r="H67"/>
      <c r="I67"/>
      <c r="J67"/>
      <c r="K67"/>
    </row>
    <row r="68" spans="1:11" ht="18" customHeight="1">
      <c r="A68" s="57"/>
      <c r="I68"/>
      <c r="J68"/>
      <c r="K68"/>
    </row>
    <row r="69" spans="1:11" ht="18" customHeight="1">
      <c r="A69" s="55"/>
      <c r="I69"/>
      <c r="K69"/>
    </row>
    <row r="70" spans="10:11" ht="14.25">
      <c r="J70"/>
      <c r="K70"/>
    </row>
    <row r="71" ht="14.25">
      <c r="K71"/>
    </row>
    <row r="72" ht="14.25">
      <c r="K72"/>
    </row>
    <row r="73" ht="14.25">
      <c r="K73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2019-12-13T13:46:57Z</dcterms:modified>
  <cp:category/>
  <cp:version/>
  <cp:contentType/>
  <cp:contentStatus/>
</cp:coreProperties>
</file>