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<sst xmlns="http://schemas.openxmlformats.org/spreadsheetml/2006/main" count="77" uniqueCount="76">
  <si>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</si>
  <si>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</si>
  <si>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</si>
  <si>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</si>
  <si>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</si>
  <si>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</si>
  <si>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</si>
  <si>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</si>
  <si>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</si>
  <si>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</si>
  <si>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</si>
  <si>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</si>
  <si>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</si>
  <si>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</si>
  <si>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</si>
  <si>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</si>
  <si>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</si>
  <si>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</si>
  <si>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</si>
  <si>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</si>
  <si>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</si>
  <si>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</si>
  <si>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</si>
  <si>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</si>
  <si>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</si>
  <si>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</si>
  <si>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</si>
  <si>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</si>
  <si>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</si>
  <si>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</si>
  <si>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</si>
  <si>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</si>
  <si>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</si>
  <si>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</si>
  <si>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</si>
  <si>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</si>
  <si>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</si>
  <si>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</si>
  <si>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</si>
  <si>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</si>
  <si>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</si>
  <si>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</si>
  <si>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</si>
  <si>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</si>
  <si>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</si>
  <si>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</si>
  <si>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</si>
  <si>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</si>
  <si>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</si>
  <si>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</si>
  <si>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</si>
  <si>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</si>
  <si>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</si>
  <si>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</si>
  <si>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</si>
  <si>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</si>
  <si>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</si>
  <si>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</si>
  <si>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</si>
  <si>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</si>
  <si>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</si>
  <si>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</si>
  <si>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</si>
  <si>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</si>
  <si>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</si>
  <si>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</si>
  <si>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</si>
  <si>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</si>
  <si>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</si>
  <si>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</si>
  <si>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</si>
  <si>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</si>
  <si>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</si>
  <si>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</si>
  <si>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</si>
  <si>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18/12/19 - VENCIMENTO 26/12/19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</si>
</sst>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6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0">
      <selection activeCell="C45" sqref="C45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101159</v>
      </c>
      <c r="C7" s="10">
        <f>C8+C11</f>
        <v>122320</v>
      </c>
      <c r="D7" s="10">
        <f aca="true" t="shared" si="0" ref="D7:K7">D8+D11</f>
        <v>348307</v>
      </c>
      <c r="E7" s="10">
        <f t="shared" si="0"/>
        <v>294223</v>
      </c>
      <c r="F7" s="10">
        <f t="shared" si="0"/>
        <v>271383</v>
      </c>
      <c r="G7" s="10">
        <f t="shared" si="0"/>
        <v>176368</v>
      </c>
      <c r="H7" s="10">
        <f t="shared" si="0"/>
        <v>78135</v>
      </c>
      <c r="I7" s="10">
        <f t="shared" si="0"/>
        <v>138818</v>
      </c>
      <c r="J7" s="10">
        <f t="shared" si="0"/>
        <v>145491</v>
      </c>
      <c r="K7" s="10">
        <f t="shared" si="0"/>
        <v>258982</v>
      </c>
      <c r="L7" s="10">
        <f>SUM(B7:K7)</f>
        <v>1935186</v>
      </c>
      <c r="M7" s="11"/>
    </row>
    <row r="8" spans="1:13" ht="17.25" customHeight="1">
      <c r="A8" s="12" t="s">
        <v>18</v>
      </c>
      <c r="B8" s="13">
        <f>B9+B10</f>
        <v>8121</v>
      </c>
      <c r="C8" s="13">
        <f aca="true" t="shared" si="1" ref="C8:K8">C9+C10</f>
        <v>8566</v>
      </c>
      <c r="D8" s="13">
        <f t="shared" si="1"/>
        <v>25036</v>
      </c>
      <c r="E8" s="13">
        <f t="shared" si="1"/>
        <v>19649</v>
      </c>
      <c r="F8" s="13">
        <f t="shared" si="1"/>
        <v>16524</v>
      </c>
      <c r="G8" s="13">
        <f t="shared" si="1"/>
        <v>12809</v>
      </c>
      <c r="H8" s="13">
        <f t="shared" si="1"/>
        <v>5404</v>
      </c>
      <c r="I8" s="13">
        <f t="shared" si="1"/>
        <v>7960</v>
      </c>
      <c r="J8" s="13">
        <f t="shared" si="1"/>
        <v>10382</v>
      </c>
      <c r="K8" s="13">
        <f t="shared" si="1"/>
        <v>17182</v>
      </c>
      <c r="L8" s="13">
        <f>SUM(B8:K8)</f>
        <v>131633</v>
      </c>
      <c r="M8"/>
    </row>
    <row r="9" spans="1:13" ht="17.25" customHeight="1">
      <c r="A9" s="14" t="s">
        <v>19</v>
      </c>
      <c r="B9" s="15">
        <v>8120</v>
      </c>
      <c r="C9" s="15">
        <v>8566</v>
      </c>
      <c r="D9" s="15">
        <v>25036</v>
      </c>
      <c r="E9" s="15">
        <v>19649</v>
      </c>
      <c r="F9" s="15">
        <v>16524</v>
      </c>
      <c r="G9" s="15">
        <v>12809</v>
      </c>
      <c r="H9" s="15">
        <v>5404</v>
      </c>
      <c r="I9" s="15">
        <v>7960</v>
      </c>
      <c r="J9" s="15">
        <v>10382</v>
      </c>
      <c r="K9" s="15">
        <v>17182</v>
      </c>
      <c r="L9" s="13">
        <f>SUM(B9:K9)</f>
        <v>131632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93038</v>
      </c>
      <c r="C11" s="15">
        <v>113754</v>
      </c>
      <c r="D11" s="15">
        <v>323271</v>
      </c>
      <c r="E11" s="15">
        <v>274574</v>
      </c>
      <c r="F11" s="15">
        <v>254859</v>
      </c>
      <c r="G11" s="15">
        <v>163559</v>
      </c>
      <c r="H11" s="15">
        <v>72731</v>
      </c>
      <c r="I11" s="15">
        <v>130858</v>
      </c>
      <c r="J11" s="15">
        <v>135109</v>
      </c>
      <c r="K11" s="15">
        <v>241800</v>
      </c>
      <c r="L11" s="13">
        <f>SUM(B11:K11)</f>
        <v>1803553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586587.64</v>
      </c>
      <c r="C17" s="25">
        <f aca="true" t="shared" si="2" ref="C17:L17">C18+C19+C20+C21+C22</f>
        <v>393645.03</v>
      </c>
      <c r="D17" s="25">
        <f t="shared" si="2"/>
        <v>1259316.2699999998</v>
      </c>
      <c r="E17" s="25">
        <f t="shared" si="2"/>
        <v>1080882.8599999999</v>
      </c>
      <c r="F17" s="25">
        <f t="shared" si="2"/>
        <v>895323.64</v>
      </c>
      <c r="G17" s="25">
        <f t="shared" si="2"/>
        <v>679211.9299999999</v>
      </c>
      <c r="H17" s="25">
        <f t="shared" si="2"/>
        <v>300007.22</v>
      </c>
      <c r="I17" s="25">
        <f t="shared" si="2"/>
        <v>493292.07</v>
      </c>
      <c r="J17" s="25">
        <f t="shared" si="2"/>
        <v>572347.5399999999</v>
      </c>
      <c r="K17" s="25">
        <f t="shared" si="2"/>
        <v>767812.61</v>
      </c>
      <c r="L17" s="25">
        <f t="shared" si="2"/>
        <v>7028426.8100000005</v>
      </c>
      <c r="M17"/>
    </row>
    <row r="18" spans="1:13" ht="17.25" customHeight="1">
      <c r="A18" s="26" t="s">
        <v>25</v>
      </c>
      <c r="B18" s="33">
        <f aca="true" t="shared" si="3" ref="B18:K18">ROUND(B13*B7,2)</f>
        <v>582301.55</v>
      </c>
      <c r="C18" s="33">
        <f t="shared" si="3"/>
        <v>379387.71</v>
      </c>
      <c r="D18" s="33">
        <f t="shared" si="3"/>
        <v>1286576.4</v>
      </c>
      <c r="E18" s="33">
        <f t="shared" si="3"/>
        <v>1099099.44</v>
      </c>
      <c r="F18" s="33">
        <f t="shared" si="3"/>
        <v>897409.3</v>
      </c>
      <c r="G18" s="33">
        <f t="shared" si="3"/>
        <v>640868.4</v>
      </c>
      <c r="H18" s="33">
        <f t="shared" si="3"/>
        <v>312821.29</v>
      </c>
      <c r="I18" s="33">
        <f t="shared" si="3"/>
        <v>461611.5</v>
      </c>
      <c r="J18" s="33">
        <f t="shared" si="3"/>
        <v>520915.98</v>
      </c>
      <c r="K18" s="33">
        <f t="shared" si="3"/>
        <v>757082.08</v>
      </c>
      <c r="L18" s="33">
        <f>SUM(B18:K18)</f>
        <v>6938073.65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655.52</v>
      </c>
      <c r="C19" s="33">
        <f t="shared" si="4"/>
        <v>9762.58</v>
      </c>
      <c r="D19" s="33">
        <f t="shared" si="4"/>
        <v>-46219.03</v>
      </c>
      <c r="E19" s="33">
        <f t="shared" si="4"/>
        <v>-24678.93</v>
      </c>
      <c r="F19" s="33">
        <f t="shared" si="4"/>
        <v>-8660.32</v>
      </c>
      <c r="G19" s="33">
        <f t="shared" si="4"/>
        <v>25852.59</v>
      </c>
      <c r="H19" s="33">
        <f t="shared" si="4"/>
        <v>-20646.64</v>
      </c>
      <c r="I19" s="33">
        <f t="shared" si="4"/>
        <v>47756.47</v>
      </c>
      <c r="J19" s="33">
        <f t="shared" si="4"/>
        <v>41678.82</v>
      </c>
      <c r="K19" s="33">
        <f t="shared" si="4"/>
        <v>-6006.83</v>
      </c>
      <c r="L19" s="33">
        <f>SUM(B19:K19)</f>
        <v>19494.230000000003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-114401.92</v>
      </c>
      <c r="C25" s="33">
        <f t="shared" si="5"/>
        <v>-36833.8</v>
      </c>
      <c r="D25" s="33">
        <f t="shared" si="5"/>
        <v>-107654.8</v>
      </c>
      <c r="E25" s="33">
        <f t="shared" si="5"/>
        <v>-988935.0499999999</v>
      </c>
      <c r="F25" s="33">
        <f t="shared" si="5"/>
        <v>-71053.2</v>
      </c>
      <c r="G25" s="33">
        <f t="shared" si="5"/>
        <v>-55078.7</v>
      </c>
      <c r="H25" s="33">
        <f t="shared" si="5"/>
        <v>-30875.45</v>
      </c>
      <c r="I25" s="33">
        <f t="shared" si="5"/>
        <v>-68777.84</v>
      </c>
      <c r="J25" s="33">
        <f t="shared" si="5"/>
        <v>-44642.6</v>
      </c>
      <c r="K25" s="33">
        <f t="shared" si="5"/>
        <v>-73882.6</v>
      </c>
      <c r="L25" s="33">
        <f aca="true" t="shared" si="6" ref="L25:L31">SUM(B25:K25)</f>
        <v>-1592135.96</v>
      </c>
      <c r="M25"/>
    </row>
    <row r="26" spans="1:13" ht="18.75" customHeight="1">
      <c r="A26" s="27" t="s">
        <v>31</v>
      </c>
      <c r="B26" s="33">
        <f>B27+B28+B29+B30</f>
        <v>-34916</v>
      </c>
      <c r="C26" s="33">
        <f aca="true" t="shared" si="7" ref="C26:K26">C27+C28+C29+C30</f>
        <v>-36833.8</v>
      </c>
      <c r="D26" s="33">
        <f t="shared" si="7"/>
        <v>-107654.8</v>
      </c>
      <c r="E26" s="33">
        <f t="shared" si="7"/>
        <v>-84490.7</v>
      </c>
      <c r="F26" s="33">
        <f t="shared" si="7"/>
        <v>-71053.2</v>
      </c>
      <c r="G26" s="33">
        <f t="shared" si="7"/>
        <v>-55078.7</v>
      </c>
      <c r="H26" s="33">
        <f t="shared" si="7"/>
        <v>-23237.2</v>
      </c>
      <c r="I26" s="33">
        <f t="shared" si="7"/>
        <v>-68777.84</v>
      </c>
      <c r="J26" s="33">
        <f t="shared" si="7"/>
        <v>-44642.6</v>
      </c>
      <c r="K26" s="33">
        <f t="shared" si="7"/>
        <v>-73882.6</v>
      </c>
      <c r="L26" s="33">
        <f t="shared" si="6"/>
        <v>-600567.44</v>
      </c>
      <c r="M26"/>
    </row>
    <row r="27" spans="1:13" s="36" customFormat="1" ht="18.75" customHeight="1">
      <c r="A27" s="34" t="s">
        <v>60</v>
      </c>
      <c r="B27" s="33">
        <f>-ROUND((B9)*$E$3,2)</f>
        <v>-34916</v>
      </c>
      <c r="C27" s="33">
        <f aca="true" t="shared" si="8" ref="C27:K27">-ROUND((C9)*$E$3,2)</f>
        <v>-36833.8</v>
      </c>
      <c r="D27" s="33">
        <f t="shared" si="8"/>
        <v>-107654.8</v>
      </c>
      <c r="E27" s="33">
        <f t="shared" si="8"/>
        <v>-84490.7</v>
      </c>
      <c r="F27" s="33">
        <f t="shared" si="8"/>
        <v>-71053.2</v>
      </c>
      <c r="G27" s="33">
        <f t="shared" si="8"/>
        <v>-55078.7</v>
      </c>
      <c r="H27" s="33">
        <f t="shared" si="8"/>
        <v>-23237.2</v>
      </c>
      <c r="I27" s="33">
        <f t="shared" si="8"/>
        <v>-34228</v>
      </c>
      <c r="J27" s="33">
        <f t="shared" si="8"/>
        <v>-44642.6</v>
      </c>
      <c r="K27" s="33">
        <f t="shared" si="8"/>
        <v>-73882.6</v>
      </c>
      <c r="L27" s="33">
        <f t="shared" si="6"/>
        <v>-566017.6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-16.5</v>
      </c>
      <c r="J29" s="17">
        <v>0</v>
      </c>
      <c r="K29" s="17">
        <v>0</v>
      </c>
      <c r="L29" s="33">
        <f t="shared" si="6"/>
        <v>-16.5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-34533.34</v>
      </c>
      <c r="J30" s="17">
        <v>0</v>
      </c>
      <c r="K30" s="17">
        <v>0</v>
      </c>
      <c r="L30" s="33">
        <f t="shared" si="6"/>
        <v>-34533.34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-904444.35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-991568.52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423000</v>
      </c>
      <c r="J40" s="17">
        <v>0</v>
      </c>
      <c r="K40" s="17">
        <v>0</v>
      </c>
      <c r="L40" s="33">
        <f>SUM(B40:K40)</f>
        <v>1317000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-900000</v>
      </c>
      <c r="F41" s="33">
        <v>-894000</v>
      </c>
      <c r="G41" s="17">
        <v>0</v>
      </c>
      <c r="H41" s="17">
        <v>0</v>
      </c>
      <c r="I41" s="17">
        <v>-423000</v>
      </c>
      <c r="J41" s="17">
        <v>0</v>
      </c>
      <c r="K41" s="17">
        <v>0</v>
      </c>
      <c r="L41" s="33">
        <f>SUM(B41:K41)</f>
        <v>-2217000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472185.72000000003</v>
      </c>
      <c r="C46" s="41">
        <f t="shared" si="11"/>
        <v>356811.23000000004</v>
      </c>
      <c r="D46" s="41">
        <f t="shared" si="11"/>
        <v>1151661.4699999997</v>
      </c>
      <c r="E46" s="41">
        <f t="shared" si="11"/>
        <v>91947.80999999994</v>
      </c>
      <c r="F46" s="41">
        <f t="shared" si="11"/>
        <v>824270.4400000001</v>
      </c>
      <c r="G46" s="41">
        <f t="shared" si="11"/>
        <v>624133.23</v>
      </c>
      <c r="H46" s="41">
        <f t="shared" si="11"/>
        <v>269131.76999999996</v>
      </c>
      <c r="I46" s="41">
        <f t="shared" si="11"/>
        <v>424514.23</v>
      </c>
      <c r="J46" s="41">
        <f t="shared" si="11"/>
        <v>527704.94</v>
      </c>
      <c r="K46" s="41">
        <f t="shared" si="11"/>
        <v>693930.01</v>
      </c>
      <c r="L46" s="42">
        <f>SUM(B46:K46)</f>
        <v>5436290.85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472185.73</v>
      </c>
      <c r="C52" s="41">
        <f aca="true" t="shared" si="12" ref="C52:J52">SUM(C53:C64)</f>
        <v>356811.23000000004</v>
      </c>
      <c r="D52" s="41">
        <f t="shared" si="12"/>
        <v>1151661.47</v>
      </c>
      <c r="E52" s="41">
        <f t="shared" si="12"/>
        <v>91947.81</v>
      </c>
      <c r="F52" s="41">
        <f t="shared" si="12"/>
        <v>824270.44</v>
      </c>
      <c r="G52" s="41">
        <f t="shared" si="12"/>
        <v>624133.23</v>
      </c>
      <c r="H52" s="41">
        <f t="shared" si="12"/>
        <v>269131.77</v>
      </c>
      <c r="I52" s="41">
        <f t="shared" si="12"/>
        <v>424514.22</v>
      </c>
      <c r="J52" s="41">
        <f t="shared" si="12"/>
        <v>527704.94</v>
      </c>
      <c r="K52" s="41">
        <f>SUM(K53:K66)</f>
        <v>693930.01</v>
      </c>
      <c r="L52" s="47">
        <f>SUM(B52:K52)</f>
        <v>5436290.85</v>
      </c>
      <c r="M52" s="40"/>
    </row>
    <row r="53" spans="1:13" ht="18.75" customHeight="1">
      <c r="A53" s="48" t="s">
        <v>52</v>
      </c>
      <c r="B53" s="49">
        <v>472185.73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472185.73</v>
      </c>
      <c r="M53" s="40"/>
    </row>
    <row r="54" spans="1:12" ht="18.75" customHeight="1">
      <c r="A54" s="48" t="s">
        <v>63</v>
      </c>
      <c r="B54" s="17">
        <v>0</v>
      </c>
      <c r="C54" s="49">
        <v>311781.65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311781.65</v>
      </c>
    </row>
    <row r="55" spans="1:12" ht="18.75" customHeight="1">
      <c r="A55" s="48" t="s">
        <v>64</v>
      </c>
      <c r="B55" s="17">
        <v>0</v>
      </c>
      <c r="C55" s="49">
        <v>45029.58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45029.58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1151661.47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1151661.47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91947.81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91947.81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824270.44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824270.44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624133.23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624133.23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269131.77</v>
      </c>
      <c r="I60" s="17">
        <v>0</v>
      </c>
      <c r="J60" s="17">
        <v>0</v>
      </c>
      <c r="K60" s="17">
        <v>0</v>
      </c>
      <c r="L60" s="47">
        <f t="shared" si="13"/>
        <v>269131.77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424514.22</v>
      </c>
      <c r="J61" s="17">
        <v>0</v>
      </c>
      <c r="K61" s="17">
        <v>0</v>
      </c>
      <c r="L61" s="47">
        <f t="shared" si="13"/>
        <v>424514.22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527704.94</v>
      </c>
      <c r="K62" s="17">
        <v>0</v>
      </c>
      <c r="L62" s="47">
        <f t="shared" si="13"/>
        <v>527704.94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391029.56</v>
      </c>
      <c r="L63" s="47">
        <f t="shared" si="13"/>
        <v>391029.56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302900.45</v>
      </c>
      <c r="L64" s="47">
        <f t="shared" si="13"/>
        <v>302900.45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2019-12-26T19:34:51Z</dcterms:modified>
  <cp:category/>
  <cp:version/>
  <cp:contentType/>
  <cp:contentStatus/>
</cp:coreProperties>
</file>