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<sst xmlns="http://schemas.openxmlformats.org/spreadsheetml/2006/main" count="104" uniqueCount="98">
  <si>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</si>
  <si>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</si>
  <si>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</si>
  <si>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</si>
  <si>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</si>
  <si>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</si>
  <si>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</si>
  <si>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</si>
  <si>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</si>
  <si>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</si>
  <si>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</si>
  <si>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</si>
  <si>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</si>
  <si>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</si>
  <si>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</si>
  <si>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</si>
  <si>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</si>
  <si>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</si>
  <si>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</si>
  <si>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</si>
  <si>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</si>
  <si>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</si>
  <si>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</si>
  <si>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</si>
  <si>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</si>
  <si>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</si>
  <si>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</si>
  <si>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</si>
  <si>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</si>
  <si>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</si>
  <si>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</si>
  <si>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</si>
  <si>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</si>
  <si>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</si>
  <si>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</si>
  <si>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</si>
  <si>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</si>
  <si>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</si>
  <si>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</si>
  <si>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</si>
  <si>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</si>
  <si>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</si>
  <si>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</si>
  <si>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</si>
  <si>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</si>
  <si>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</si>
  <si>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</si>
  <si>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</si>
  <si>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</si>
  <si>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</si>
  <si>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</si>
  <si>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</si>
  <si>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</si>
  <si>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</si>
  <si>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</si>
  <si>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</si>
  <si>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</si>
  <si>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</si>
  <si>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</si>
  <si>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</si>
  <si>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</si>
  <si>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</si>
  <si>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</si>
  <si>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</si>
  <si>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</si>
  <si>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</si>
  <si>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</si>
  <si>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</si>
  <si>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</si>
  <si>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</si>
  <si>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</si>
  <si>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</si>
  <si>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</si>
  <si>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</si>
  <si>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</si>
  <si>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</si>
  <si>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</si>
  <si>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</si>
  <si>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</si>
  <si>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</si>
  <si>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</si>
  <si>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</si>
  <si>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</si>
  <si>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</si>
  <si>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</si>
  <si>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</si>
  <si>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</si>
  <si>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</si>
  <si>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</si>
  <si>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</si>
  <si>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</si>
  <si>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</si>
  <si>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</si>
  <si>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</si>
  <si>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</si>
  <si>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</si>
  <si>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</si>
  <si>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26/08/19 - VENCIMENTO 02/09/19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</si>
</sst>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380699</v>
      </c>
      <c r="C7" s="10">
        <f>C8+C18+C22</f>
        <v>81677</v>
      </c>
      <c r="D7" s="10">
        <f>D8+D18+D22</f>
        <v>266603</v>
      </c>
      <c r="E7" s="10">
        <f t="shared" si="0"/>
        <v>83613</v>
      </c>
      <c r="F7" s="10">
        <f t="shared" si="0"/>
        <v>332321</v>
      </c>
      <c r="G7" s="10">
        <f t="shared" si="0"/>
        <v>68495</v>
      </c>
      <c r="H7" s="10">
        <f t="shared" si="0"/>
        <v>317480</v>
      </c>
      <c r="I7" s="10">
        <f t="shared" si="0"/>
        <v>491687</v>
      </c>
      <c r="J7" s="10">
        <f t="shared" si="0"/>
        <v>52872</v>
      </c>
      <c r="K7" s="10">
        <f t="shared" si="0"/>
        <v>345598</v>
      </c>
      <c r="L7" s="10">
        <f t="shared" si="0"/>
        <v>287451</v>
      </c>
      <c r="M7" s="10">
        <f t="shared" si="0"/>
        <v>415326</v>
      </c>
      <c r="N7" s="10">
        <f t="shared" si="0"/>
        <v>316805</v>
      </c>
      <c r="O7" s="10">
        <f t="shared" si="0"/>
        <v>142949</v>
      </c>
      <c r="P7" s="10">
        <f t="shared" si="0"/>
        <v>97038</v>
      </c>
      <c r="Q7" s="10">
        <f>+Q8+Q18+Q22</f>
        <v>3680614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181258</v>
      </c>
      <c r="C8" s="12">
        <f>+C9+C10+C14</f>
        <v>38149</v>
      </c>
      <c r="D8" s="12">
        <f>+D9+D10+D14</f>
        <v>135764</v>
      </c>
      <c r="E8" s="12">
        <f t="shared" si="1"/>
        <v>41276</v>
      </c>
      <c r="F8" s="12">
        <f t="shared" si="1"/>
        <v>179389</v>
      </c>
      <c r="G8" s="12">
        <f t="shared" si="1"/>
        <v>33200</v>
      </c>
      <c r="H8" s="12">
        <f t="shared" si="1"/>
        <v>161387</v>
      </c>
      <c r="I8" s="12">
        <f t="shared" si="1"/>
        <v>255053</v>
      </c>
      <c r="J8" s="12">
        <f t="shared" si="1"/>
        <v>27136</v>
      </c>
      <c r="K8" s="12">
        <f t="shared" si="1"/>
        <v>169371</v>
      </c>
      <c r="L8" s="12">
        <f t="shared" si="1"/>
        <v>143701</v>
      </c>
      <c r="M8" s="12">
        <f t="shared" si="1"/>
        <v>219770</v>
      </c>
      <c r="N8" s="12">
        <f t="shared" si="1"/>
        <v>158555</v>
      </c>
      <c r="O8" s="12">
        <f t="shared" si="1"/>
        <v>79970</v>
      </c>
      <c r="P8" s="12">
        <f t="shared" si="1"/>
        <v>56832</v>
      </c>
      <c r="Q8" s="12">
        <f>SUM(B8:P8)</f>
        <v>1880811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14265</v>
      </c>
      <c r="C9" s="14">
        <v>2944</v>
      </c>
      <c r="D9" s="14">
        <v>12907</v>
      </c>
      <c r="E9" s="14">
        <v>4921</v>
      </c>
      <c r="F9" s="14">
        <v>11102</v>
      </c>
      <c r="G9" s="14">
        <v>2436</v>
      </c>
      <c r="H9" s="14">
        <v>10910</v>
      </c>
      <c r="I9" s="14">
        <v>18806</v>
      </c>
      <c r="J9" s="14">
        <v>2483</v>
      </c>
      <c r="K9" s="14">
        <v>17203</v>
      </c>
      <c r="L9" s="14">
        <v>13659</v>
      </c>
      <c r="M9" s="14">
        <v>11812</v>
      </c>
      <c r="N9" s="14">
        <v>10153</v>
      </c>
      <c r="O9" s="14">
        <v>7036</v>
      </c>
      <c r="P9" s="14">
        <v>5427</v>
      </c>
      <c r="Q9" s="12">
        <f aca="true" t="shared" si="2" ref="Q9:Q17">SUM(B9:P9)</f>
        <v>146064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158734</v>
      </c>
      <c r="C10" s="14">
        <f t="shared" si="3"/>
        <v>33487</v>
      </c>
      <c r="D10" s="14">
        <f t="shared" si="3"/>
        <v>117129</v>
      </c>
      <c r="E10" s="14">
        <f t="shared" si="3"/>
        <v>34584</v>
      </c>
      <c r="F10" s="14">
        <f t="shared" si="3"/>
        <v>160321</v>
      </c>
      <c r="G10" s="14">
        <f t="shared" si="3"/>
        <v>29374</v>
      </c>
      <c r="H10" s="14">
        <f t="shared" si="3"/>
        <v>142941</v>
      </c>
      <c r="I10" s="14">
        <f t="shared" si="3"/>
        <v>223753</v>
      </c>
      <c r="J10" s="14">
        <f t="shared" si="3"/>
        <v>23572</v>
      </c>
      <c r="K10" s="14">
        <f t="shared" si="3"/>
        <v>144900</v>
      </c>
      <c r="L10" s="14">
        <f t="shared" si="3"/>
        <v>123692</v>
      </c>
      <c r="M10" s="14">
        <f t="shared" si="3"/>
        <v>197389</v>
      </c>
      <c r="N10" s="14">
        <f t="shared" si="3"/>
        <v>140703</v>
      </c>
      <c r="O10" s="14">
        <f t="shared" si="3"/>
        <v>69775</v>
      </c>
      <c r="P10" s="14">
        <f t="shared" si="3"/>
        <v>49430</v>
      </c>
      <c r="Q10" s="12">
        <f t="shared" si="2"/>
        <v>1649784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70832</v>
      </c>
      <c r="C11" s="14">
        <v>14931</v>
      </c>
      <c r="D11" s="14">
        <v>51349</v>
      </c>
      <c r="E11" s="14">
        <v>16771</v>
      </c>
      <c r="F11" s="14">
        <v>70702</v>
      </c>
      <c r="G11" s="14">
        <v>12939</v>
      </c>
      <c r="H11" s="14">
        <v>62923</v>
      </c>
      <c r="I11" s="14">
        <v>98245</v>
      </c>
      <c r="J11" s="14">
        <v>11147</v>
      </c>
      <c r="K11" s="14">
        <v>66728</v>
      </c>
      <c r="L11" s="14">
        <v>56486</v>
      </c>
      <c r="M11" s="14">
        <v>91156</v>
      </c>
      <c r="N11" s="14">
        <v>63411</v>
      </c>
      <c r="O11" s="14">
        <v>30724</v>
      </c>
      <c r="P11" s="14">
        <v>20975</v>
      </c>
      <c r="Q11" s="12">
        <f t="shared" si="2"/>
        <v>739319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79930</v>
      </c>
      <c r="C12" s="14">
        <v>17018</v>
      </c>
      <c r="D12" s="14">
        <v>56987</v>
      </c>
      <c r="E12" s="14">
        <v>15493</v>
      </c>
      <c r="F12" s="14">
        <v>83470</v>
      </c>
      <c r="G12" s="14">
        <v>14632</v>
      </c>
      <c r="H12" s="14">
        <v>71659</v>
      </c>
      <c r="I12" s="14">
        <v>110993</v>
      </c>
      <c r="J12" s="14">
        <v>11119</v>
      </c>
      <c r="K12" s="14">
        <v>69927</v>
      </c>
      <c r="L12" s="14">
        <v>60853</v>
      </c>
      <c r="M12" s="14">
        <v>97582</v>
      </c>
      <c r="N12" s="14">
        <v>70684</v>
      </c>
      <c r="O12" s="14">
        <v>35442</v>
      </c>
      <c r="P12" s="14">
        <v>26114</v>
      </c>
      <c r="Q12" s="12">
        <f t="shared" si="2"/>
        <v>821903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7972</v>
      </c>
      <c r="C13" s="14">
        <v>1538</v>
      </c>
      <c r="D13" s="14">
        <v>8793</v>
      </c>
      <c r="E13" s="14">
        <v>2320</v>
      </c>
      <c r="F13" s="14">
        <v>6149</v>
      </c>
      <c r="G13" s="14">
        <v>1803</v>
      </c>
      <c r="H13" s="14">
        <v>8359</v>
      </c>
      <c r="I13" s="14">
        <v>14515</v>
      </c>
      <c r="J13" s="14">
        <v>1306</v>
      </c>
      <c r="K13" s="14">
        <v>8245</v>
      </c>
      <c r="L13" s="14">
        <v>6353</v>
      </c>
      <c r="M13" s="14">
        <v>8651</v>
      </c>
      <c r="N13" s="14">
        <v>6608</v>
      </c>
      <c r="O13" s="14">
        <v>3609</v>
      </c>
      <c r="P13" s="14">
        <v>2341</v>
      </c>
      <c r="Q13" s="12">
        <f t="shared" si="2"/>
        <v>88562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8259</v>
      </c>
      <c r="C14" s="14">
        <f t="shared" si="4"/>
        <v>1718</v>
      </c>
      <c r="D14" s="14">
        <f t="shared" si="4"/>
        <v>5728</v>
      </c>
      <c r="E14" s="14">
        <f t="shared" si="4"/>
        <v>1771</v>
      </c>
      <c r="F14" s="14">
        <f t="shared" si="4"/>
        <v>7966</v>
      </c>
      <c r="G14" s="14">
        <f t="shared" si="4"/>
        <v>1390</v>
      </c>
      <c r="H14" s="14">
        <f t="shared" si="4"/>
        <v>7536</v>
      </c>
      <c r="I14" s="14">
        <f t="shared" si="4"/>
        <v>12494</v>
      </c>
      <c r="J14" s="14">
        <f t="shared" si="4"/>
        <v>1081</v>
      </c>
      <c r="K14" s="14">
        <f t="shared" si="4"/>
        <v>7268</v>
      </c>
      <c r="L14" s="14">
        <f t="shared" si="4"/>
        <v>6350</v>
      </c>
      <c r="M14" s="14">
        <f t="shared" si="4"/>
        <v>10569</v>
      </c>
      <c r="N14" s="14">
        <f t="shared" si="4"/>
        <v>7699</v>
      </c>
      <c r="O14" s="14">
        <f t="shared" si="4"/>
        <v>3159</v>
      </c>
      <c r="P14" s="14">
        <f t="shared" si="4"/>
        <v>1975</v>
      </c>
      <c r="Q14" s="12">
        <f t="shared" si="2"/>
        <v>84963</v>
      </c>
    </row>
    <row r="15" spans="1:28" ht="18.75" customHeight="1">
      <c r="A15" s="15" t="s">
        <v>13</v>
      </c>
      <c r="B15" s="14">
        <v>8239</v>
      </c>
      <c r="C15" s="14">
        <v>1711</v>
      </c>
      <c r="D15" s="14">
        <v>5716</v>
      </c>
      <c r="E15" s="14">
        <v>1769</v>
      </c>
      <c r="F15" s="14">
        <v>7955</v>
      </c>
      <c r="G15" s="14">
        <v>1390</v>
      </c>
      <c r="H15" s="14">
        <v>7527</v>
      </c>
      <c r="I15" s="14">
        <v>12482</v>
      </c>
      <c r="J15" s="14">
        <v>1078</v>
      </c>
      <c r="K15" s="14">
        <v>7261</v>
      </c>
      <c r="L15" s="14">
        <v>6345</v>
      </c>
      <c r="M15" s="14">
        <v>10565</v>
      </c>
      <c r="N15" s="14">
        <v>7691</v>
      </c>
      <c r="O15" s="14">
        <v>3149</v>
      </c>
      <c r="P15" s="14">
        <v>1975</v>
      </c>
      <c r="Q15" s="12">
        <f t="shared" si="2"/>
        <v>84853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5</v>
      </c>
      <c r="C16" s="14">
        <v>3</v>
      </c>
      <c r="D16" s="14">
        <v>6</v>
      </c>
      <c r="E16" s="14">
        <v>0</v>
      </c>
      <c r="F16" s="14">
        <v>7</v>
      </c>
      <c r="G16" s="14">
        <v>0</v>
      </c>
      <c r="H16" s="14">
        <v>6</v>
      </c>
      <c r="I16" s="14">
        <v>5</v>
      </c>
      <c r="J16" s="14">
        <v>3</v>
      </c>
      <c r="K16" s="14">
        <v>5</v>
      </c>
      <c r="L16" s="14">
        <v>3</v>
      </c>
      <c r="M16" s="14">
        <v>1</v>
      </c>
      <c r="N16" s="14">
        <v>3</v>
      </c>
      <c r="O16" s="14">
        <v>7</v>
      </c>
      <c r="P16" s="14">
        <v>0</v>
      </c>
      <c r="Q16" s="12">
        <f t="shared" si="2"/>
        <v>54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15</v>
      </c>
      <c r="C17" s="14">
        <v>4</v>
      </c>
      <c r="D17" s="14">
        <v>6</v>
      </c>
      <c r="E17" s="14">
        <v>2</v>
      </c>
      <c r="F17" s="14">
        <v>4</v>
      </c>
      <c r="G17" s="14">
        <v>0</v>
      </c>
      <c r="H17" s="14">
        <v>3</v>
      </c>
      <c r="I17" s="14">
        <v>7</v>
      </c>
      <c r="J17" s="14">
        <v>0</v>
      </c>
      <c r="K17" s="14">
        <v>2</v>
      </c>
      <c r="L17" s="14">
        <v>2</v>
      </c>
      <c r="M17" s="14">
        <v>3</v>
      </c>
      <c r="N17" s="14">
        <v>5</v>
      </c>
      <c r="O17" s="14">
        <v>3</v>
      </c>
      <c r="P17" s="14">
        <v>0</v>
      </c>
      <c r="Q17" s="12">
        <f t="shared" si="2"/>
        <v>56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91529</v>
      </c>
      <c r="C18" s="18">
        <f t="shared" si="5"/>
        <v>18160</v>
      </c>
      <c r="D18" s="18">
        <f t="shared" si="5"/>
        <v>52465</v>
      </c>
      <c r="E18" s="18">
        <f t="shared" si="5"/>
        <v>17840</v>
      </c>
      <c r="F18" s="18">
        <f t="shared" si="5"/>
        <v>54423</v>
      </c>
      <c r="G18" s="18">
        <f t="shared" si="5"/>
        <v>11757</v>
      </c>
      <c r="H18" s="18">
        <f t="shared" si="5"/>
        <v>56637</v>
      </c>
      <c r="I18" s="18">
        <f t="shared" si="5"/>
        <v>84175</v>
      </c>
      <c r="J18" s="18">
        <f t="shared" si="5"/>
        <v>10542</v>
      </c>
      <c r="K18" s="18">
        <f t="shared" si="5"/>
        <v>74002</v>
      </c>
      <c r="L18" s="18">
        <f t="shared" si="5"/>
        <v>61380</v>
      </c>
      <c r="M18" s="18">
        <f t="shared" si="5"/>
        <v>93607</v>
      </c>
      <c r="N18" s="18">
        <f t="shared" si="5"/>
        <v>82005</v>
      </c>
      <c r="O18" s="18">
        <f t="shared" si="5"/>
        <v>35444</v>
      </c>
      <c r="P18" s="18">
        <f t="shared" si="5"/>
        <v>22052</v>
      </c>
      <c r="Q18" s="12">
        <f aca="true" t="shared" si="6" ref="Q18:Q24">SUM(B18:P18)</f>
        <v>766018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55229</v>
      </c>
      <c r="C19" s="14">
        <v>11134</v>
      </c>
      <c r="D19" s="14">
        <v>32780</v>
      </c>
      <c r="E19" s="14">
        <v>11774</v>
      </c>
      <c r="F19" s="14">
        <v>34887</v>
      </c>
      <c r="G19" s="14">
        <v>7598</v>
      </c>
      <c r="H19" s="14">
        <v>35410</v>
      </c>
      <c r="I19" s="14">
        <v>55903</v>
      </c>
      <c r="J19" s="14">
        <v>7025</v>
      </c>
      <c r="K19" s="14">
        <v>47766</v>
      </c>
      <c r="L19" s="14">
        <v>37131</v>
      </c>
      <c r="M19" s="14">
        <v>57958</v>
      </c>
      <c r="N19" s="14">
        <v>49015</v>
      </c>
      <c r="O19" s="14">
        <v>21433</v>
      </c>
      <c r="P19" s="14">
        <v>13381</v>
      </c>
      <c r="Q19" s="12">
        <f t="shared" si="6"/>
        <v>478424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32222</v>
      </c>
      <c r="C20" s="14">
        <v>6216</v>
      </c>
      <c r="D20" s="14">
        <v>16485</v>
      </c>
      <c r="E20" s="14">
        <v>5159</v>
      </c>
      <c r="F20" s="14">
        <v>17425</v>
      </c>
      <c r="G20" s="14">
        <v>3535</v>
      </c>
      <c r="H20" s="14">
        <v>18106</v>
      </c>
      <c r="I20" s="14">
        <v>23375</v>
      </c>
      <c r="J20" s="14">
        <v>3139</v>
      </c>
      <c r="K20" s="14">
        <v>23103</v>
      </c>
      <c r="L20" s="14">
        <v>21680</v>
      </c>
      <c r="M20" s="14">
        <v>31609</v>
      </c>
      <c r="N20" s="14">
        <v>29921</v>
      </c>
      <c r="O20" s="14">
        <v>12522</v>
      </c>
      <c r="P20" s="14">
        <v>7830</v>
      </c>
      <c r="Q20" s="12">
        <f t="shared" si="6"/>
        <v>252327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4078</v>
      </c>
      <c r="C21" s="14">
        <v>810</v>
      </c>
      <c r="D21" s="14">
        <v>3200</v>
      </c>
      <c r="E21" s="14">
        <v>907</v>
      </c>
      <c r="F21" s="14">
        <v>2111</v>
      </c>
      <c r="G21" s="14">
        <v>624</v>
      </c>
      <c r="H21" s="14">
        <v>3121</v>
      </c>
      <c r="I21" s="14">
        <v>4897</v>
      </c>
      <c r="J21" s="14">
        <v>378</v>
      </c>
      <c r="K21" s="14">
        <v>3133</v>
      </c>
      <c r="L21" s="14">
        <v>2569</v>
      </c>
      <c r="M21" s="14">
        <v>4040</v>
      </c>
      <c r="N21" s="14">
        <v>3069</v>
      </c>
      <c r="O21" s="14">
        <v>1489</v>
      </c>
      <c r="P21" s="14">
        <v>841</v>
      </c>
      <c r="Q21" s="12">
        <f t="shared" si="6"/>
        <v>35267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107912</v>
      </c>
      <c r="C22" s="14">
        <f t="shared" si="7"/>
        <v>25368</v>
      </c>
      <c r="D22" s="14">
        <f t="shared" si="7"/>
        <v>78374</v>
      </c>
      <c r="E22" s="14">
        <f t="shared" si="7"/>
        <v>24497</v>
      </c>
      <c r="F22" s="14">
        <f t="shared" si="7"/>
        <v>98509</v>
      </c>
      <c r="G22" s="14">
        <f t="shared" si="7"/>
        <v>23538</v>
      </c>
      <c r="H22" s="14">
        <f t="shared" si="7"/>
        <v>99456</v>
      </c>
      <c r="I22" s="14">
        <f t="shared" si="7"/>
        <v>152459</v>
      </c>
      <c r="J22" s="14">
        <f t="shared" si="7"/>
        <v>15194</v>
      </c>
      <c r="K22" s="14">
        <f t="shared" si="7"/>
        <v>102225</v>
      </c>
      <c r="L22" s="14">
        <f t="shared" si="7"/>
        <v>82370</v>
      </c>
      <c r="M22" s="14">
        <f t="shared" si="7"/>
        <v>101949</v>
      </c>
      <c r="N22" s="14">
        <f t="shared" si="7"/>
        <v>76245</v>
      </c>
      <c r="O22" s="14">
        <f t="shared" si="7"/>
        <v>27535</v>
      </c>
      <c r="P22" s="14">
        <f t="shared" si="7"/>
        <v>18154</v>
      </c>
      <c r="Q22" s="12">
        <f t="shared" si="6"/>
        <v>1033785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62409</v>
      </c>
      <c r="C23" s="14">
        <v>13644</v>
      </c>
      <c r="D23" s="14">
        <v>50211</v>
      </c>
      <c r="E23" s="14">
        <v>15351</v>
      </c>
      <c r="F23" s="14">
        <v>58915</v>
      </c>
      <c r="G23" s="14">
        <v>15210</v>
      </c>
      <c r="H23" s="14">
        <v>59676</v>
      </c>
      <c r="I23" s="14">
        <v>97379</v>
      </c>
      <c r="J23" s="14">
        <v>10516</v>
      </c>
      <c r="K23" s="14">
        <v>66755</v>
      </c>
      <c r="L23" s="14">
        <v>51610</v>
      </c>
      <c r="M23" s="14">
        <v>63482</v>
      </c>
      <c r="N23" s="14">
        <v>46883</v>
      </c>
      <c r="O23" s="14">
        <v>17274</v>
      </c>
      <c r="P23" s="14">
        <v>10003</v>
      </c>
      <c r="Q23" s="12">
        <f t="shared" si="6"/>
        <v>639318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45503</v>
      </c>
      <c r="C24" s="14">
        <v>11724</v>
      </c>
      <c r="D24" s="14">
        <v>28163</v>
      </c>
      <c r="E24" s="14">
        <v>9146</v>
      </c>
      <c r="F24" s="14">
        <v>39594</v>
      </c>
      <c r="G24" s="14">
        <v>8328</v>
      </c>
      <c r="H24" s="14">
        <v>39780</v>
      </c>
      <c r="I24" s="14">
        <v>55080</v>
      </c>
      <c r="J24" s="14">
        <v>4678</v>
      </c>
      <c r="K24" s="14">
        <v>35470</v>
      </c>
      <c r="L24" s="14">
        <v>30760</v>
      </c>
      <c r="M24" s="14">
        <v>38467</v>
      </c>
      <c r="N24" s="14">
        <v>29362</v>
      </c>
      <c r="O24" s="14">
        <v>10261</v>
      </c>
      <c r="P24" s="14">
        <v>8151</v>
      </c>
      <c r="Q24" s="12">
        <f t="shared" si="6"/>
        <v>394467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864412.2223</v>
      </c>
      <c r="C28" s="56">
        <f>C29+C30</f>
        <v>212471.47360000003</v>
      </c>
      <c r="D28" s="56">
        <f>D29+D30</f>
        <v>624075.6765000001</v>
      </c>
      <c r="E28" s="56">
        <f aca="true" t="shared" si="8" ref="E28:P28">E29+E30</f>
        <v>231812.4914</v>
      </c>
      <c r="F28" s="56">
        <f t="shared" si="8"/>
        <v>699529.958</v>
      </c>
      <c r="G28" s="56">
        <f t="shared" si="8"/>
        <v>213786.594</v>
      </c>
      <c r="H28" s="56">
        <f t="shared" si="8"/>
        <v>771603.026</v>
      </c>
      <c r="I28" s="56">
        <f t="shared" si="8"/>
        <v>967486.8186</v>
      </c>
      <c r="J28" s="56">
        <f t="shared" si="8"/>
        <v>132444.36</v>
      </c>
      <c r="K28" s="56">
        <f t="shared" si="8"/>
        <v>793673.4976</v>
      </c>
      <c r="L28" s="56">
        <f t="shared" si="8"/>
        <v>771942.0854999999</v>
      </c>
      <c r="M28" s="56">
        <f t="shared" si="8"/>
        <v>974517.1598</v>
      </c>
      <c r="N28" s="56">
        <f t="shared" si="8"/>
        <v>832236.1919999999</v>
      </c>
      <c r="O28" s="56">
        <f t="shared" si="8"/>
        <v>476412.8558</v>
      </c>
      <c r="P28" s="56">
        <f t="shared" si="8"/>
        <v>272615.4308</v>
      </c>
      <c r="Q28" s="56">
        <f>SUM(B28:P28)</f>
        <v>8839019.8419</v>
      </c>
      <c r="S28" s="62"/>
    </row>
    <row r="29" spans="1:17" ht="18.75" customHeight="1">
      <c r="A29" s="54" t="s">
        <v>38</v>
      </c>
      <c r="B29" s="52">
        <f aca="true" t="shared" si="9" ref="B29:P29">B26*B7</f>
        <v>855697.1423000001</v>
      </c>
      <c r="C29" s="52">
        <f>C26*C7</f>
        <v>211282.06360000002</v>
      </c>
      <c r="D29" s="52">
        <f>D26*D7</f>
        <v>617319.2465</v>
      </c>
      <c r="E29" s="52">
        <f t="shared" si="9"/>
        <v>230587.9314</v>
      </c>
      <c r="F29" s="52">
        <f t="shared" si="9"/>
        <v>687239.828</v>
      </c>
      <c r="G29" s="52">
        <f t="shared" si="9"/>
        <v>213786.594</v>
      </c>
      <c r="H29" s="52">
        <f t="shared" si="9"/>
        <v>753919.7559999999</v>
      </c>
      <c r="I29" s="52">
        <f t="shared" si="9"/>
        <v>962624.8086</v>
      </c>
      <c r="J29" s="52">
        <f t="shared" si="9"/>
        <v>132444.36</v>
      </c>
      <c r="K29" s="52">
        <f t="shared" si="9"/>
        <v>790106.1476</v>
      </c>
      <c r="L29" s="52">
        <f t="shared" si="9"/>
        <v>753265.3454999999</v>
      </c>
      <c r="M29" s="52">
        <f t="shared" si="9"/>
        <v>952051.7898</v>
      </c>
      <c r="N29" s="52">
        <f t="shared" si="9"/>
        <v>812414.742</v>
      </c>
      <c r="O29" s="52">
        <f t="shared" si="9"/>
        <v>462325.6558</v>
      </c>
      <c r="P29" s="52">
        <f t="shared" si="9"/>
        <v>268465.3308</v>
      </c>
      <c r="Q29" s="53">
        <f>SUM(B29:P29)</f>
        <v>8703530.7419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-61339.5</v>
      </c>
      <c r="C32" s="25">
        <f>+C33+C35+C42+C43+C44-C45</f>
        <v>-12659.2</v>
      </c>
      <c r="D32" s="25">
        <f>+D33+D35+D42+D43+D44-D45</f>
        <v>-55500.1</v>
      </c>
      <c r="E32" s="25">
        <f t="shared" si="10"/>
        <v>-21160.3</v>
      </c>
      <c r="F32" s="25">
        <f t="shared" si="10"/>
        <v>-48276.1</v>
      </c>
      <c r="G32" s="25">
        <f t="shared" si="10"/>
        <v>-10474.8</v>
      </c>
      <c r="H32" s="25">
        <f t="shared" si="10"/>
        <v>-47450.5</v>
      </c>
      <c r="I32" s="25">
        <f t="shared" si="10"/>
        <v>-81403.3</v>
      </c>
      <c r="J32" s="25">
        <f t="shared" si="10"/>
        <v>-11214.4</v>
      </c>
      <c r="K32" s="25">
        <f t="shared" si="10"/>
        <v>-73972.9</v>
      </c>
      <c r="L32" s="25">
        <f t="shared" si="10"/>
        <v>-58733.7</v>
      </c>
      <c r="M32" s="25">
        <f t="shared" si="10"/>
        <v>-50791.6</v>
      </c>
      <c r="N32" s="25">
        <f t="shared" si="10"/>
        <v>-43657.9</v>
      </c>
      <c r="O32" s="25">
        <f t="shared" si="10"/>
        <v>-30254.8</v>
      </c>
      <c r="P32" s="25">
        <f t="shared" si="10"/>
        <v>-23336.1</v>
      </c>
      <c r="Q32" s="25">
        <f t="shared" si="10"/>
        <v>-630225.2000000001</v>
      </c>
    </row>
    <row r="33" spans="1:17" ht="18.75" customHeight="1">
      <c r="A33" s="17" t="s">
        <v>62</v>
      </c>
      <c r="B33" s="26">
        <f>+B34</f>
        <v>-61339.5</v>
      </c>
      <c r="C33" s="26">
        <f>+C34</f>
        <v>-12659.2</v>
      </c>
      <c r="D33" s="26">
        <f>+D34</f>
        <v>-55500.1</v>
      </c>
      <c r="E33" s="26">
        <f aca="true" t="shared" si="11" ref="E33:Q33">+E34</f>
        <v>-21160.3</v>
      </c>
      <c r="F33" s="26">
        <f t="shared" si="11"/>
        <v>-47738.6</v>
      </c>
      <c r="G33" s="26">
        <f t="shared" si="11"/>
        <v>-10474.8</v>
      </c>
      <c r="H33" s="26">
        <f t="shared" si="11"/>
        <v>-46913</v>
      </c>
      <c r="I33" s="26">
        <f t="shared" si="11"/>
        <v>-80865.8</v>
      </c>
      <c r="J33" s="26">
        <f t="shared" si="11"/>
        <v>-10676.9</v>
      </c>
      <c r="K33" s="26">
        <f t="shared" si="11"/>
        <v>-73972.9</v>
      </c>
      <c r="L33" s="26">
        <f t="shared" si="11"/>
        <v>-58733.7</v>
      </c>
      <c r="M33" s="26">
        <f t="shared" si="11"/>
        <v>-50791.6</v>
      </c>
      <c r="N33" s="26">
        <f t="shared" si="11"/>
        <v>-43657.9</v>
      </c>
      <c r="O33" s="26">
        <f t="shared" si="11"/>
        <v>-30254.8</v>
      </c>
      <c r="P33" s="26">
        <f t="shared" si="11"/>
        <v>-23336.1</v>
      </c>
      <c r="Q33" s="26">
        <f t="shared" si="11"/>
        <v>-628075.2000000001</v>
      </c>
    </row>
    <row r="34" spans="1:28" ht="18.75" customHeight="1">
      <c r="A34" s="13" t="s">
        <v>39</v>
      </c>
      <c r="B34" s="20">
        <f aca="true" t="shared" si="12" ref="B34:G34">ROUND(-B9*$F$3,2)</f>
        <v>-61339.5</v>
      </c>
      <c r="C34" s="20">
        <f t="shared" si="12"/>
        <v>-12659.2</v>
      </c>
      <c r="D34" s="20">
        <f t="shared" si="12"/>
        <v>-55500.1</v>
      </c>
      <c r="E34" s="20">
        <f t="shared" si="12"/>
        <v>-21160.3</v>
      </c>
      <c r="F34" s="20">
        <f t="shared" si="12"/>
        <v>-47738.6</v>
      </c>
      <c r="G34" s="20">
        <f t="shared" si="12"/>
        <v>-10474.8</v>
      </c>
      <c r="H34" s="20">
        <f aca="true" t="shared" si="13" ref="H34:P34">ROUND(-H9*$F$3,2)</f>
        <v>-46913</v>
      </c>
      <c r="I34" s="20">
        <f t="shared" si="13"/>
        <v>-80865.8</v>
      </c>
      <c r="J34" s="20">
        <f t="shared" si="13"/>
        <v>-10676.9</v>
      </c>
      <c r="K34" s="20">
        <f>ROUND(-K9*$F$3,2)</f>
        <v>-73972.9</v>
      </c>
      <c r="L34" s="20">
        <f>ROUND(-L9*$F$3,2)</f>
        <v>-58733.7</v>
      </c>
      <c r="M34" s="20">
        <f>ROUND(-M9*$F$3,2)</f>
        <v>-50791.6</v>
      </c>
      <c r="N34" s="20">
        <f>ROUND(-N9*$F$3,2)</f>
        <v>-43657.9</v>
      </c>
      <c r="O34" s="20">
        <f t="shared" si="13"/>
        <v>-30254.8</v>
      </c>
      <c r="P34" s="20">
        <f t="shared" si="13"/>
        <v>-23336.1</v>
      </c>
      <c r="Q34" s="44">
        <f aca="true" t="shared" si="14" ref="Q34:Q45">SUM(B34:P34)</f>
        <v>-628075.2000000001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-2150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-2150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803072.7223</v>
      </c>
      <c r="C46" s="29">
        <f t="shared" si="16"/>
        <v>199812.27360000001</v>
      </c>
      <c r="D46" s="29">
        <f t="shared" si="16"/>
        <v>568575.5765000001</v>
      </c>
      <c r="E46" s="29">
        <f t="shared" si="16"/>
        <v>210652.1914</v>
      </c>
      <c r="F46" s="29">
        <f t="shared" si="16"/>
        <v>651253.858</v>
      </c>
      <c r="G46" s="29">
        <f t="shared" si="16"/>
        <v>203311.79400000002</v>
      </c>
      <c r="H46" s="29">
        <f t="shared" si="16"/>
        <v>724152.526</v>
      </c>
      <c r="I46" s="29">
        <f t="shared" si="16"/>
        <v>886083.5186</v>
      </c>
      <c r="J46" s="29">
        <f t="shared" si="16"/>
        <v>121229.95999999999</v>
      </c>
      <c r="K46" s="29">
        <f t="shared" si="16"/>
        <v>719700.5976</v>
      </c>
      <c r="L46" s="29">
        <f t="shared" si="16"/>
        <v>713208.3855</v>
      </c>
      <c r="M46" s="29">
        <f t="shared" si="16"/>
        <v>923725.5598</v>
      </c>
      <c r="N46" s="29">
        <f t="shared" si="16"/>
        <v>788578.2919999999</v>
      </c>
      <c r="O46" s="29">
        <f t="shared" si="16"/>
        <v>446158.05580000003</v>
      </c>
      <c r="P46" s="29">
        <f t="shared" si="16"/>
        <v>249279.33079999997</v>
      </c>
      <c r="Q46" s="29">
        <f>SUM(B46:P46)</f>
        <v>8208794.6419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803072.72</v>
      </c>
      <c r="C49" s="35">
        <f aca="true" t="shared" si="17" ref="C49:P49">SUM(C50:C64)</f>
        <v>199812.27</v>
      </c>
      <c r="D49" s="35">
        <f t="shared" si="17"/>
        <v>568575.58</v>
      </c>
      <c r="E49" s="35">
        <f t="shared" si="17"/>
        <v>210652.19</v>
      </c>
      <c r="F49" s="35">
        <f t="shared" si="17"/>
        <v>651253.86</v>
      </c>
      <c r="G49" s="35">
        <f t="shared" si="17"/>
        <v>203311.79</v>
      </c>
      <c r="H49" s="35">
        <f t="shared" si="17"/>
        <v>724152.53</v>
      </c>
      <c r="I49" s="35">
        <f t="shared" si="17"/>
        <v>886083.52</v>
      </c>
      <c r="J49" s="35">
        <f t="shared" si="17"/>
        <v>121229.96</v>
      </c>
      <c r="K49" s="35">
        <f t="shared" si="17"/>
        <v>719700.6</v>
      </c>
      <c r="L49" s="35">
        <f t="shared" si="17"/>
        <v>713208.39</v>
      </c>
      <c r="M49" s="35">
        <f t="shared" si="17"/>
        <v>923725.56</v>
      </c>
      <c r="N49" s="35">
        <f t="shared" si="17"/>
        <v>788578.29</v>
      </c>
      <c r="O49" s="35">
        <f t="shared" si="17"/>
        <v>446158.06</v>
      </c>
      <c r="P49" s="35">
        <f t="shared" si="17"/>
        <v>249279.33</v>
      </c>
      <c r="Q49" s="29">
        <f>SUM(Q50:Q64)</f>
        <v>8208794.6499999985</v>
      </c>
      <c r="S49" s="64"/>
    </row>
    <row r="50" spans="1:20" ht="18.75" customHeight="1">
      <c r="A50" s="17" t="s">
        <v>83</v>
      </c>
      <c r="B50" s="35">
        <v>803072.72</v>
      </c>
      <c r="C50" s="34">
        <v>0</v>
      </c>
      <c r="D50" s="35">
        <v>568575.58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1371648.2999999998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199812.27</v>
      </c>
      <c r="D51" s="34">
        <v>0</v>
      </c>
      <c r="E51" s="35">
        <v>210652.19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410464.45999999996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651253.86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651253.86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203311.79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203311.79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724152.53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724152.53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886083.52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886083.52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121229.96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121229.96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719700.6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719700.6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713208.39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713208.39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923725.56</v>
      </c>
      <c r="N59" s="34">
        <v>0</v>
      </c>
      <c r="O59" s="34">
        <v>0</v>
      </c>
      <c r="P59" s="34">
        <v>0</v>
      </c>
      <c r="Q59" s="29">
        <f t="shared" si="18"/>
        <v>923725.56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788578.29</v>
      </c>
      <c r="O60" s="34">
        <v>0</v>
      </c>
      <c r="P60" s="34">
        <v>0</v>
      </c>
      <c r="Q60" s="29">
        <f t="shared" si="18"/>
        <v>788578.29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446158.06</v>
      </c>
      <c r="P61" s="34">
        <v>0</v>
      </c>
      <c r="Q61" s="29">
        <f t="shared" si="18"/>
        <v>446158.06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249279.33</v>
      </c>
      <c r="Q62" s="29">
        <f t="shared" si="18"/>
        <v>249279.33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2019-08-30T19:25:37Z</dcterms:modified>
  <cp:category/>
  <cp:version/>
  <cp:contentType/>
  <cp:contentStatus/>
</cp:coreProperties>
</file>