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<sst xmlns="http://schemas.openxmlformats.org/spreadsheetml/2006/main" count="105" uniqueCount="99">
  <si>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</si>
  <si>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</si>
  <si>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</si>
  <si>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</si>
  <si>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</si>
  <si>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</si>
  <si>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</si>
  <si>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</si>
  <si>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</si>
  <si>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</si>
  <si>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</si>
  <si>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</si>
  <si>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</si>
  <si>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</si>
  <si>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</si>
  <si>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</si>
  <si>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</si>
  <si>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</si>
  <si>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</si>
  <si>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</si>
  <si>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</si>
  <si>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</si>
  <si>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</si>
  <si>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</si>
  <si>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</si>
  <si>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</si>
  <si>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</si>
  <si>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</si>
  <si>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</si>
  <si>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</si>
  <si>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</si>
  <si>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</si>
  <si>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</si>
  <si>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</si>
  <si>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</si>
  <si>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</si>
  <si>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</si>
  <si>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</si>
  <si>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</si>
  <si>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</si>
  <si>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</si>
  <si>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</si>
  <si>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</si>
  <si>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</si>
  <si>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</si>
  <si>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</si>
  <si>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</si>
  <si>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</si>
  <si>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</si>
  <si>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</si>
  <si>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</si>
  <si>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</si>
  <si>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</si>
  <si>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</si>
  <si>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</si>
  <si>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</si>
  <si>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</si>
  <si>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</si>
  <si>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</si>
  <si>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</si>
  <si>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</si>
  <si>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</si>
  <si>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</si>
  <si>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</si>
  <si>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</si>
  <si>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</si>
  <si>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</si>
  <si>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</si>
  <si>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</si>
  <si>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</si>
  <si>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</si>
  <si>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</si>
  <si>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</si>
  <si>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</si>
  <si>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</si>
  <si>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</si>
  <si>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</si>
  <si>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</si>
  <si>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</si>
  <si>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</si>
  <si>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</si>
  <si>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</si>
  <si>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</si>
  <si>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</si>
  <si>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</si>
  <si>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</si>
  <si>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</si>
  <si>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</si>
  <si>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</si>
  <si>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</si>
  <si>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</si>
  <si>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</si>
  <si>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</si>
  <si>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</si>
  <si>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</si>
  <si>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</si>
  <si>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23/08/19 - VENCIMENTO 30/08/19</t>
  </si>
  <si>
    <t>4.3. Revisão de Remuneração pelo Transporte Coletivo (1)</t>
  </si>
  <si>
    <t>(1) Revisão de remuneração rede da madrugada, mês de julho/2019.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</si>
</sst>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63</v>
      </c>
      <c r="C5" s="4" t="s">
        <v>64</v>
      </c>
      <c r="D5" s="4" t="s">
        <v>63</v>
      </c>
      <c r="E5" s="4" t="s">
        <v>64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62</v>
      </c>
      <c r="C6" s="3" t="s">
        <v>62</v>
      </c>
      <c r="D6" s="3" t="s">
        <v>65</v>
      </c>
      <c r="E6" s="3" t="s">
        <v>65</v>
      </c>
      <c r="F6" s="3" t="s">
        <v>66</v>
      </c>
      <c r="G6" s="3" t="s">
        <v>67</v>
      </c>
      <c r="H6" s="3" t="s">
        <v>68</v>
      </c>
      <c r="I6" s="3" t="s">
        <v>69</v>
      </c>
      <c r="J6" s="59" t="s">
        <v>70</v>
      </c>
      <c r="K6" s="59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74"/>
    </row>
    <row r="7" spans="1:28" ht="18.75" customHeight="1">
      <c r="A7" s="9" t="s">
        <v>3</v>
      </c>
      <c r="B7" s="10">
        <f aca="true" t="shared" si="0" ref="B7:P7">B8+B18+B22</f>
        <v>326373</v>
      </c>
      <c r="C7" s="10">
        <f>C8+C18+C22</f>
        <v>83150</v>
      </c>
      <c r="D7" s="10">
        <f>D8+D18+D22</f>
        <v>265376</v>
      </c>
      <c r="E7" s="10">
        <f t="shared" si="0"/>
        <v>83795</v>
      </c>
      <c r="F7" s="10">
        <f t="shared" si="0"/>
        <v>342926</v>
      </c>
      <c r="G7" s="10">
        <f t="shared" si="0"/>
        <v>67058</v>
      </c>
      <c r="H7" s="10">
        <f t="shared" si="0"/>
        <v>314339</v>
      </c>
      <c r="I7" s="10">
        <f t="shared" si="0"/>
        <v>493468</v>
      </c>
      <c r="J7" s="10">
        <f t="shared" si="0"/>
        <v>58982</v>
      </c>
      <c r="K7" s="10">
        <f t="shared" si="0"/>
        <v>326294</v>
      </c>
      <c r="L7" s="10">
        <f t="shared" si="0"/>
        <v>285129</v>
      </c>
      <c r="M7" s="10">
        <f t="shared" si="0"/>
        <v>419321</v>
      </c>
      <c r="N7" s="10">
        <f t="shared" si="0"/>
        <v>341990</v>
      </c>
      <c r="O7" s="10">
        <f t="shared" si="0"/>
        <v>145340</v>
      </c>
      <c r="P7" s="10">
        <f t="shared" si="0"/>
        <v>98893</v>
      </c>
      <c r="Q7" s="10">
        <f>+Q8+Q18+Q22</f>
        <v>3652434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157712</v>
      </c>
      <c r="C8" s="12">
        <f>+C9+C10+C14</f>
        <v>39623</v>
      </c>
      <c r="D8" s="12">
        <f>+D9+D10+D14</f>
        <v>137228</v>
      </c>
      <c r="E8" s="12">
        <f t="shared" si="1"/>
        <v>41521</v>
      </c>
      <c r="F8" s="12">
        <f t="shared" si="1"/>
        <v>188572</v>
      </c>
      <c r="G8" s="12">
        <f t="shared" si="1"/>
        <v>33353</v>
      </c>
      <c r="H8" s="12">
        <f t="shared" si="1"/>
        <v>162105</v>
      </c>
      <c r="I8" s="12">
        <f t="shared" si="1"/>
        <v>259115</v>
      </c>
      <c r="J8" s="12">
        <f t="shared" si="1"/>
        <v>30559</v>
      </c>
      <c r="K8" s="12">
        <f t="shared" si="1"/>
        <v>162206</v>
      </c>
      <c r="L8" s="12">
        <f t="shared" si="1"/>
        <v>144029</v>
      </c>
      <c r="M8" s="12">
        <f t="shared" si="1"/>
        <v>225900</v>
      </c>
      <c r="N8" s="12">
        <f t="shared" si="1"/>
        <v>172563</v>
      </c>
      <c r="O8" s="12">
        <f t="shared" si="1"/>
        <v>82784</v>
      </c>
      <c r="P8" s="12">
        <f t="shared" si="1"/>
        <v>58791</v>
      </c>
      <c r="Q8" s="12">
        <f>SUM(B8:P8)</f>
        <v>1896061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11684</v>
      </c>
      <c r="C9" s="14">
        <v>2958</v>
      </c>
      <c r="D9" s="14">
        <v>12359</v>
      </c>
      <c r="E9" s="14">
        <v>4510</v>
      </c>
      <c r="F9" s="14">
        <v>10888</v>
      </c>
      <c r="G9" s="14">
        <v>2297</v>
      </c>
      <c r="H9" s="14">
        <v>10135</v>
      </c>
      <c r="I9" s="14">
        <v>18311</v>
      </c>
      <c r="J9" s="14">
        <v>2811</v>
      </c>
      <c r="K9" s="14">
        <v>16213</v>
      </c>
      <c r="L9" s="14">
        <v>12510</v>
      </c>
      <c r="M9" s="14">
        <v>11336</v>
      </c>
      <c r="N9" s="14">
        <v>10243</v>
      </c>
      <c r="O9" s="14">
        <v>6868</v>
      </c>
      <c r="P9" s="14">
        <v>5270</v>
      </c>
      <c r="Q9" s="12">
        <f aca="true" t="shared" si="2" ref="Q9:Q17">SUM(B9:P9)</f>
        <v>138393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139000</v>
      </c>
      <c r="C10" s="14">
        <f t="shared" si="3"/>
        <v>34906</v>
      </c>
      <c r="D10" s="14">
        <f t="shared" si="3"/>
        <v>119107</v>
      </c>
      <c r="E10" s="14">
        <f t="shared" si="3"/>
        <v>35223</v>
      </c>
      <c r="F10" s="14">
        <f t="shared" si="3"/>
        <v>169425</v>
      </c>
      <c r="G10" s="14">
        <f t="shared" si="3"/>
        <v>29655</v>
      </c>
      <c r="H10" s="14">
        <f t="shared" si="3"/>
        <v>144485</v>
      </c>
      <c r="I10" s="14">
        <f t="shared" si="3"/>
        <v>228494</v>
      </c>
      <c r="J10" s="14">
        <f t="shared" si="3"/>
        <v>26483</v>
      </c>
      <c r="K10" s="14">
        <f t="shared" si="3"/>
        <v>139122</v>
      </c>
      <c r="L10" s="14">
        <f t="shared" si="3"/>
        <v>125181</v>
      </c>
      <c r="M10" s="14">
        <f t="shared" si="3"/>
        <v>204006</v>
      </c>
      <c r="N10" s="14">
        <f t="shared" si="3"/>
        <v>153954</v>
      </c>
      <c r="O10" s="14">
        <f t="shared" si="3"/>
        <v>72711</v>
      </c>
      <c r="P10" s="14">
        <f t="shared" si="3"/>
        <v>51523</v>
      </c>
      <c r="Q10" s="12">
        <f t="shared" si="2"/>
        <v>1673275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62147</v>
      </c>
      <c r="C11" s="14">
        <v>15626</v>
      </c>
      <c r="D11" s="14">
        <v>52790</v>
      </c>
      <c r="E11" s="14">
        <v>17087</v>
      </c>
      <c r="F11" s="14">
        <v>74385</v>
      </c>
      <c r="G11" s="14">
        <v>13168</v>
      </c>
      <c r="H11" s="14">
        <v>62896</v>
      </c>
      <c r="I11" s="14">
        <v>100469</v>
      </c>
      <c r="J11" s="14">
        <v>12431</v>
      </c>
      <c r="K11" s="14">
        <v>64104</v>
      </c>
      <c r="L11" s="14">
        <v>57026</v>
      </c>
      <c r="M11" s="14">
        <v>93643</v>
      </c>
      <c r="N11" s="14">
        <v>68870</v>
      </c>
      <c r="O11" s="14">
        <v>31581</v>
      </c>
      <c r="P11" s="14">
        <v>21886</v>
      </c>
      <c r="Q11" s="12">
        <f t="shared" si="2"/>
        <v>748109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70162</v>
      </c>
      <c r="C12" s="14">
        <v>17701</v>
      </c>
      <c r="D12" s="14">
        <v>58013</v>
      </c>
      <c r="E12" s="14">
        <v>15938</v>
      </c>
      <c r="F12" s="14">
        <v>88945</v>
      </c>
      <c r="G12" s="14">
        <v>14767</v>
      </c>
      <c r="H12" s="14">
        <v>73487</v>
      </c>
      <c r="I12" s="14">
        <v>114012</v>
      </c>
      <c r="J12" s="14">
        <v>12697</v>
      </c>
      <c r="K12" s="14">
        <v>67665</v>
      </c>
      <c r="L12" s="14">
        <v>62098</v>
      </c>
      <c r="M12" s="14">
        <v>102105</v>
      </c>
      <c r="N12" s="14">
        <v>78300</v>
      </c>
      <c r="O12" s="14">
        <v>37439</v>
      </c>
      <c r="P12" s="14">
        <v>27311</v>
      </c>
      <c r="Q12" s="12">
        <f t="shared" si="2"/>
        <v>840640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6691</v>
      </c>
      <c r="C13" s="14">
        <v>1579</v>
      </c>
      <c r="D13" s="14">
        <v>8304</v>
      </c>
      <c r="E13" s="14">
        <v>2198</v>
      </c>
      <c r="F13" s="14">
        <v>6095</v>
      </c>
      <c r="G13" s="14">
        <v>1720</v>
      </c>
      <c r="H13" s="14">
        <v>8102</v>
      </c>
      <c r="I13" s="14">
        <v>14013</v>
      </c>
      <c r="J13" s="14">
        <v>1355</v>
      </c>
      <c r="K13" s="14">
        <v>7353</v>
      </c>
      <c r="L13" s="14">
        <v>6057</v>
      </c>
      <c r="M13" s="14">
        <v>8258</v>
      </c>
      <c r="N13" s="14">
        <v>6784</v>
      </c>
      <c r="O13" s="14">
        <v>3691</v>
      </c>
      <c r="P13" s="14">
        <v>2326</v>
      </c>
      <c r="Q13" s="12">
        <f t="shared" si="2"/>
        <v>84526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7028</v>
      </c>
      <c r="C14" s="14">
        <f t="shared" si="4"/>
        <v>1759</v>
      </c>
      <c r="D14" s="14">
        <f t="shared" si="4"/>
        <v>5762</v>
      </c>
      <c r="E14" s="14">
        <f t="shared" si="4"/>
        <v>1788</v>
      </c>
      <c r="F14" s="14">
        <f t="shared" si="4"/>
        <v>8259</v>
      </c>
      <c r="G14" s="14">
        <f t="shared" si="4"/>
        <v>1401</v>
      </c>
      <c r="H14" s="14">
        <f t="shared" si="4"/>
        <v>7485</v>
      </c>
      <c r="I14" s="14">
        <f t="shared" si="4"/>
        <v>12310</v>
      </c>
      <c r="J14" s="14">
        <f t="shared" si="4"/>
        <v>1265</v>
      </c>
      <c r="K14" s="14">
        <f t="shared" si="4"/>
        <v>6871</v>
      </c>
      <c r="L14" s="14">
        <f t="shared" si="4"/>
        <v>6338</v>
      </c>
      <c r="M14" s="14">
        <f t="shared" si="4"/>
        <v>10558</v>
      </c>
      <c r="N14" s="14">
        <f t="shared" si="4"/>
        <v>8366</v>
      </c>
      <c r="O14" s="14">
        <f t="shared" si="4"/>
        <v>3205</v>
      </c>
      <c r="P14" s="14">
        <f t="shared" si="4"/>
        <v>1998</v>
      </c>
      <c r="Q14" s="12">
        <f t="shared" si="2"/>
        <v>84393</v>
      </c>
    </row>
    <row r="15" spans="1:28" ht="18.75" customHeight="1">
      <c r="A15" s="15" t="s">
        <v>13</v>
      </c>
      <c r="B15" s="14">
        <v>7011</v>
      </c>
      <c r="C15" s="14">
        <v>1757</v>
      </c>
      <c r="D15" s="14">
        <v>5754</v>
      </c>
      <c r="E15" s="14">
        <v>1785</v>
      </c>
      <c r="F15" s="14">
        <v>8249</v>
      </c>
      <c r="G15" s="14">
        <v>1401</v>
      </c>
      <c r="H15" s="14">
        <v>7478</v>
      </c>
      <c r="I15" s="14">
        <v>12289</v>
      </c>
      <c r="J15" s="14">
        <v>1261</v>
      </c>
      <c r="K15" s="14">
        <v>6859</v>
      </c>
      <c r="L15" s="14">
        <v>6331</v>
      </c>
      <c r="M15" s="14">
        <v>10547</v>
      </c>
      <c r="N15" s="14">
        <v>8355</v>
      </c>
      <c r="O15" s="14">
        <v>3197</v>
      </c>
      <c r="P15" s="14">
        <v>1995</v>
      </c>
      <c r="Q15" s="12">
        <f t="shared" si="2"/>
        <v>84269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9</v>
      </c>
      <c r="C16" s="14">
        <v>2</v>
      </c>
      <c r="D16" s="14">
        <v>7</v>
      </c>
      <c r="E16" s="14">
        <v>1</v>
      </c>
      <c r="F16" s="14">
        <v>9</v>
      </c>
      <c r="G16" s="14">
        <v>0</v>
      </c>
      <c r="H16" s="14">
        <v>6</v>
      </c>
      <c r="I16" s="14">
        <v>10</v>
      </c>
      <c r="J16" s="14">
        <v>4</v>
      </c>
      <c r="K16" s="14">
        <v>4</v>
      </c>
      <c r="L16" s="14">
        <v>3</v>
      </c>
      <c r="M16" s="14">
        <v>7</v>
      </c>
      <c r="N16" s="14">
        <v>4</v>
      </c>
      <c r="O16" s="14">
        <v>4</v>
      </c>
      <c r="P16" s="14">
        <v>3</v>
      </c>
      <c r="Q16" s="12">
        <f t="shared" si="2"/>
        <v>73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8</v>
      </c>
      <c r="C17" s="14">
        <v>0</v>
      </c>
      <c r="D17" s="14">
        <v>1</v>
      </c>
      <c r="E17" s="14">
        <v>2</v>
      </c>
      <c r="F17" s="14">
        <v>1</v>
      </c>
      <c r="G17" s="14">
        <v>0</v>
      </c>
      <c r="H17" s="14">
        <v>1</v>
      </c>
      <c r="I17" s="14">
        <v>11</v>
      </c>
      <c r="J17" s="14">
        <v>0</v>
      </c>
      <c r="K17" s="14">
        <v>8</v>
      </c>
      <c r="L17" s="14">
        <v>4</v>
      </c>
      <c r="M17" s="14">
        <v>4</v>
      </c>
      <c r="N17" s="14">
        <v>7</v>
      </c>
      <c r="O17" s="14">
        <v>4</v>
      </c>
      <c r="P17" s="14">
        <v>0</v>
      </c>
      <c r="Q17" s="12">
        <f t="shared" si="2"/>
        <v>51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79431</v>
      </c>
      <c r="C18" s="18">
        <f t="shared" si="5"/>
        <v>18504</v>
      </c>
      <c r="D18" s="18">
        <f t="shared" si="5"/>
        <v>53224</v>
      </c>
      <c r="E18" s="18">
        <f t="shared" si="5"/>
        <v>18415</v>
      </c>
      <c r="F18" s="18">
        <f t="shared" si="5"/>
        <v>55992</v>
      </c>
      <c r="G18" s="18">
        <f t="shared" si="5"/>
        <v>11562</v>
      </c>
      <c r="H18" s="18">
        <f t="shared" si="5"/>
        <v>56114</v>
      </c>
      <c r="I18" s="18">
        <f t="shared" si="5"/>
        <v>85718</v>
      </c>
      <c r="J18" s="18">
        <f t="shared" si="5"/>
        <v>12123</v>
      </c>
      <c r="K18" s="18">
        <f t="shared" si="5"/>
        <v>70417</v>
      </c>
      <c r="L18" s="18">
        <f t="shared" si="5"/>
        <v>61104</v>
      </c>
      <c r="M18" s="18">
        <f t="shared" si="5"/>
        <v>94368</v>
      </c>
      <c r="N18" s="18">
        <f t="shared" si="5"/>
        <v>89812</v>
      </c>
      <c r="O18" s="18">
        <f t="shared" si="5"/>
        <v>35842</v>
      </c>
      <c r="P18" s="18">
        <f t="shared" si="5"/>
        <v>22274</v>
      </c>
      <c r="Q18" s="12">
        <f aca="true" t="shared" si="6" ref="Q18:Q24">SUM(B18:P18)</f>
        <v>764900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48274</v>
      </c>
      <c r="C19" s="14">
        <v>11261</v>
      </c>
      <c r="D19" s="14">
        <v>33273</v>
      </c>
      <c r="E19" s="14">
        <v>12230</v>
      </c>
      <c r="F19" s="14">
        <v>35285</v>
      </c>
      <c r="G19" s="14">
        <v>7435</v>
      </c>
      <c r="H19" s="14">
        <v>34811</v>
      </c>
      <c r="I19" s="14">
        <v>56715</v>
      </c>
      <c r="J19" s="14">
        <v>7985</v>
      </c>
      <c r="K19" s="14">
        <v>45096</v>
      </c>
      <c r="L19" s="14">
        <v>36803</v>
      </c>
      <c r="M19" s="14">
        <v>58372</v>
      </c>
      <c r="N19" s="14">
        <v>53031</v>
      </c>
      <c r="O19" s="14">
        <v>21453</v>
      </c>
      <c r="P19" s="14">
        <v>13361</v>
      </c>
      <c r="Q19" s="12">
        <f t="shared" si="6"/>
        <v>475385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27916</v>
      </c>
      <c r="C20" s="14">
        <v>6510</v>
      </c>
      <c r="D20" s="14">
        <v>16930</v>
      </c>
      <c r="E20" s="14">
        <v>5278</v>
      </c>
      <c r="F20" s="14">
        <v>18638</v>
      </c>
      <c r="G20" s="14">
        <v>3559</v>
      </c>
      <c r="H20" s="14">
        <v>18437</v>
      </c>
      <c r="I20" s="14">
        <v>24143</v>
      </c>
      <c r="J20" s="14">
        <v>3706</v>
      </c>
      <c r="K20" s="14">
        <v>22489</v>
      </c>
      <c r="L20" s="14">
        <v>21766</v>
      </c>
      <c r="M20" s="14">
        <v>32100</v>
      </c>
      <c r="N20" s="14">
        <v>33422</v>
      </c>
      <c r="O20" s="14">
        <v>12907</v>
      </c>
      <c r="P20" s="14">
        <v>8063</v>
      </c>
      <c r="Q20" s="12">
        <f t="shared" si="6"/>
        <v>255864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3241</v>
      </c>
      <c r="C21" s="14">
        <v>733</v>
      </c>
      <c r="D21" s="14">
        <v>3021</v>
      </c>
      <c r="E21" s="14">
        <v>907</v>
      </c>
      <c r="F21" s="14">
        <v>2069</v>
      </c>
      <c r="G21" s="14">
        <v>568</v>
      </c>
      <c r="H21" s="14">
        <v>2866</v>
      </c>
      <c r="I21" s="14">
        <v>4860</v>
      </c>
      <c r="J21" s="14">
        <v>432</v>
      </c>
      <c r="K21" s="14">
        <v>2832</v>
      </c>
      <c r="L21" s="14">
        <v>2535</v>
      </c>
      <c r="M21" s="14">
        <v>3896</v>
      </c>
      <c r="N21" s="14">
        <v>3359</v>
      </c>
      <c r="O21" s="14">
        <v>1482</v>
      </c>
      <c r="P21" s="14">
        <v>850</v>
      </c>
      <c r="Q21" s="12">
        <f t="shared" si="6"/>
        <v>33651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89230</v>
      </c>
      <c r="C22" s="14">
        <f t="shared" si="7"/>
        <v>25023</v>
      </c>
      <c r="D22" s="14">
        <f t="shared" si="7"/>
        <v>74924</v>
      </c>
      <c r="E22" s="14">
        <f t="shared" si="7"/>
        <v>23859</v>
      </c>
      <c r="F22" s="14">
        <f t="shared" si="7"/>
        <v>98362</v>
      </c>
      <c r="G22" s="14">
        <f t="shared" si="7"/>
        <v>22143</v>
      </c>
      <c r="H22" s="14">
        <f t="shared" si="7"/>
        <v>96120</v>
      </c>
      <c r="I22" s="14">
        <f t="shared" si="7"/>
        <v>148635</v>
      </c>
      <c r="J22" s="14">
        <f t="shared" si="7"/>
        <v>16300</v>
      </c>
      <c r="K22" s="14">
        <f t="shared" si="7"/>
        <v>93671</v>
      </c>
      <c r="L22" s="14">
        <f t="shared" si="7"/>
        <v>79996</v>
      </c>
      <c r="M22" s="14">
        <f t="shared" si="7"/>
        <v>99053</v>
      </c>
      <c r="N22" s="14">
        <f t="shared" si="7"/>
        <v>79615</v>
      </c>
      <c r="O22" s="14">
        <f t="shared" si="7"/>
        <v>26714</v>
      </c>
      <c r="P22" s="14">
        <f t="shared" si="7"/>
        <v>17828</v>
      </c>
      <c r="Q22" s="12">
        <f t="shared" si="6"/>
        <v>991473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51476</v>
      </c>
      <c r="C23" s="14">
        <v>13427</v>
      </c>
      <c r="D23" s="14">
        <v>47961</v>
      </c>
      <c r="E23" s="14">
        <v>14888</v>
      </c>
      <c r="F23" s="14">
        <v>58331</v>
      </c>
      <c r="G23" s="14">
        <v>14294</v>
      </c>
      <c r="H23" s="14">
        <v>57422</v>
      </c>
      <c r="I23" s="14">
        <v>94484</v>
      </c>
      <c r="J23" s="14">
        <v>11291</v>
      </c>
      <c r="K23" s="14">
        <v>60662</v>
      </c>
      <c r="L23" s="14">
        <v>49851</v>
      </c>
      <c r="M23" s="14">
        <v>60974</v>
      </c>
      <c r="N23" s="14">
        <v>48294</v>
      </c>
      <c r="O23" s="14">
        <v>16471</v>
      </c>
      <c r="P23" s="14">
        <v>9862</v>
      </c>
      <c r="Q23" s="12">
        <f t="shared" si="6"/>
        <v>609688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37754</v>
      </c>
      <c r="C24" s="14">
        <v>11596</v>
      </c>
      <c r="D24" s="14">
        <v>26963</v>
      </c>
      <c r="E24" s="14">
        <v>8971</v>
      </c>
      <c r="F24" s="14">
        <v>40031</v>
      </c>
      <c r="G24" s="14">
        <v>7849</v>
      </c>
      <c r="H24" s="14">
        <v>38698</v>
      </c>
      <c r="I24" s="14">
        <v>54151</v>
      </c>
      <c r="J24" s="14">
        <v>5009</v>
      </c>
      <c r="K24" s="14">
        <v>33009</v>
      </c>
      <c r="L24" s="14">
        <v>30145</v>
      </c>
      <c r="M24" s="14">
        <v>38079</v>
      </c>
      <c r="N24" s="14">
        <v>31321</v>
      </c>
      <c r="O24" s="14">
        <v>10243</v>
      </c>
      <c r="P24" s="14">
        <v>7966</v>
      </c>
      <c r="Q24" s="12">
        <f t="shared" si="6"/>
        <v>381785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742303.6721</v>
      </c>
      <c r="C28" s="56">
        <f>C29+C30</f>
        <v>216281.83000000002</v>
      </c>
      <c r="D28" s="56">
        <f>D29+D30</f>
        <v>621234.5580000001</v>
      </c>
      <c r="E28" s="56">
        <f aca="true" t="shared" si="8" ref="E28:P28">E29+E30</f>
        <v>232314.411</v>
      </c>
      <c r="F28" s="56">
        <f t="shared" si="8"/>
        <v>721461.098</v>
      </c>
      <c r="G28" s="56">
        <f t="shared" si="8"/>
        <v>209301.4296</v>
      </c>
      <c r="H28" s="56">
        <f t="shared" si="8"/>
        <v>764144.0933</v>
      </c>
      <c r="I28" s="56">
        <f t="shared" si="8"/>
        <v>970973.6604</v>
      </c>
      <c r="J28" s="56">
        <f t="shared" si="8"/>
        <v>147749.91</v>
      </c>
      <c r="K28" s="56">
        <f t="shared" si="8"/>
        <v>749540.6928</v>
      </c>
      <c r="L28" s="56">
        <f t="shared" si="8"/>
        <v>765857.2845</v>
      </c>
      <c r="M28" s="56">
        <f t="shared" si="8"/>
        <v>983674.8983</v>
      </c>
      <c r="N28" s="56">
        <f t="shared" si="8"/>
        <v>896820.6059999999</v>
      </c>
      <c r="O28" s="56">
        <f t="shared" si="8"/>
        <v>484145.828</v>
      </c>
      <c r="P28" s="56">
        <f t="shared" si="8"/>
        <v>277747.4738</v>
      </c>
      <c r="Q28" s="56">
        <f>SUM(B28:P28)</f>
        <v>8783551.4458</v>
      </c>
      <c r="S28" s="62"/>
    </row>
    <row r="29" spans="1:17" ht="18.75" customHeight="1">
      <c r="A29" s="54" t="s">
        <v>38</v>
      </c>
      <c r="B29" s="52">
        <f aca="true" t="shared" si="9" ref="B29:P29">B26*B7</f>
        <v>733588.5921</v>
      </c>
      <c r="C29" s="52">
        <f>C26*C7</f>
        <v>215092.42</v>
      </c>
      <c r="D29" s="52">
        <f>D26*D7</f>
        <v>614478.128</v>
      </c>
      <c r="E29" s="52">
        <f t="shared" si="9"/>
        <v>231089.851</v>
      </c>
      <c r="F29" s="52">
        <f t="shared" si="9"/>
        <v>709170.968</v>
      </c>
      <c r="G29" s="52">
        <f t="shared" si="9"/>
        <v>209301.4296</v>
      </c>
      <c r="H29" s="52">
        <f t="shared" si="9"/>
        <v>746460.8232999999</v>
      </c>
      <c r="I29" s="52">
        <f t="shared" si="9"/>
        <v>966111.6504</v>
      </c>
      <c r="J29" s="52">
        <f t="shared" si="9"/>
        <v>147749.91</v>
      </c>
      <c r="K29" s="52">
        <f t="shared" si="9"/>
        <v>745973.3428</v>
      </c>
      <c r="L29" s="52">
        <f t="shared" si="9"/>
        <v>747180.5445</v>
      </c>
      <c r="M29" s="52">
        <f t="shared" si="9"/>
        <v>961209.5283</v>
      </c>
      <c r="N29" s="52">
        <f t="shared" si="9"/>
        <v>876999.156</v>
      </c>
      <c r="O29" s="52">
        <f t="shared" si="9"/>
        <v>470058.62799999997</v>
      </c>
      <c r="P29" s="52">
        <f t="shared" si="9"/>
        <v>273597.3738</v>
      </c>
      <c r="Q29" s="53">
        <f>SUM(B29:P29)</f>
        <v>8648062.3458</v>
      </c>
    </row>
    <row r="30" spans="1:28" ht="18.75" customHeight="1">
      <c r="A30" s="17" t="s">
        <v>36</v>
      </c>
      <c r="B30" s="52">
        <v>8715.08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135489.1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-13515.130000000005</v>
      </c>
      <c r="C32" s="25">
        <f>+C33+C35+C42+C43+C44-C45</f>
        <v>7935.52</v>
      </c>
      <c r="D32" s="25">
        <f>+D33+D35+D42+D43+D44-D45</f>
        <v>-4312.999999999993</v>
      </c>
      <c r="E32" s="25">
        <f t="shared" si="10"/>
        <v>-2401.9000000000015</v>
      </c>
      <c r="F32" s="25">
        <f t="shared" si="10"/>
        <v>-70312.91</v>
      </c>
      <c r="G32" s="25">
        <f t="shared" si="10"/>
        <v>5260.310000000001</v>
      </c>
      <c r="H32" s="25">
        <f t="shared" si="10"/>
        <v>-32855.759999999995</v>
      </c>
      <c r="I32" s="25">
        <f t="shared" si="10"/>
        <v>-27245.800000000003</v>
      </c>
      <c r="J32" s="25">
        <f t="shared" si="10"/>
        <v>-13592.3</v>
      </c>
      <c r="K32" s="25">
        <f t="shared" si="10"/>
        <v>-43810.96</v>
      </c>
      <c r="L32" s="25">
        <f t="shared" si="10"/>
        <v>-48753.92999999999</v>
      </c>
      <c r="M32" s="25">
        <f t="shared" si="10"/>
        <v>-86233.39</v>
      </c>
      <c r="N32" s="25">
        <f t="shared" si="10"/>
        <v>-11542.01999999999</v>
      </c>
      <c r="O32" s="25">
        <f t="shared" si="10"/>
        <v>-25539.09</v>
      </c>
      <c r="P32" s="25">
        <f t="shared" si="10"/>
        <v>-7046.91</v>
      </c>
      <c r="Q32" s="25">
        <f t="shared" si="10"/>
        <v>-373967.2699999999</v>
      </c>
    </row>
    <row r="33" spans="1:17" ht="18.75" customHeight="1">
      <c r="A33" s="17" t="s">
        <v>61</v>
      </c>
      <c r="B33" s="26">
        <f>+B34</f>
        <v>-50241.2</v>
      </c>
      <c r="C33" s="26">
        <f>+C34</f>
        <v>-12719.4</v>
      </c>
      <c r="D33" s="26">
        <f>+D34</f>
        <v>-53143.7</v>
      </c>
      <c r="E33" s="26">
        <f aca="true" t="shared" si="11" ref="E33:Q33">+E34</f>
        <v>-19393</v>
      </c>
      <c r="F33" s="26">
        <f t="shared" si="11"/>
        <v>-46818.4</v>
      </c>
      <c r="G33" s="26">
        <f t="shared" si="11"/>
        <v>-9877.1</v>
      </c>
      <c r="H33" s="26">
        <f t="shared" si="11"/>
        <v>-43580.5</v>
      </c>
      <c r="I33" s="26">
        <f t="shared" si="11"/>
        <v>-78737.3</v>
      </c>
      <c r="J33" s="26">
        <f t="shared" si="11"/>
        <v>-12087.3</v>
      </c>
      <c r="K33" s="26">
        <f t="shared" si="11"/>
        <v>-69715.9</v>
      </c>
      <c r="L33" s="26">
        <f t="shared" si="11"/>
        <v>-53793</v>
      </c>
      <c r="M33" s="26">
        <f t="shared" si="11"/>
        <v>-48744.8</v>
      </c>
      <c r="N33" s="26">
        <f t="shared" si="11"/>
        <v>-44044.9</v>
      </c>
      <c r="O33" s="26">
        <f t="shared" si="11"/>
        <v>-29532.4</v>
      </c>
      <c r="P33" s="26">
        <f t="shared" si="11"/>
        <v>-22661</v>
      </c>
      <c r="Q33" s="26">
        <f t="shared" si="11"/>
        <v>-595089.8999999999</v>
      </c>
    </row>
    <row r="34" spans="1:28" ht="18.75" customHeight="1">
      <c r="A34" s="13" t="s">
        <v>39</v>
      </c>
      <c r="B34" s="20">
        <f aca="true" t="shared" si="12" ref="B34:G34">ROUND(-B9*$F$3,2)</f>
        <v>-50241.2</v>
      </c>
      <c r="C34" s="20">
        <f t="shared" si="12"/>
        <v>-12719.4</v>
      </c>
      <c r="D34" s="20">
        <f t="shared" si="12"/>
        <v>-53143.7</v>
      </c>
      <c r="E34" s="20">
        <f t="shared" si="12"/>
        <v>-19393</v>
      </c>
      <c r="F34" s="20">
        <f t="shared" si="12"/>
        <v>-46818.4</v>
      </c>
      <c r="G34" s="20">
        <f t="shared" si="12"/>
        <v>-9877.1</v>
      </c>
      <c r="H34" s="20">
        <f aca="true" t="shared" si="13" ref="H34:P34">ROUND(-H9*$F$3,2)</f>
        <v>-43580.5</v>
      </c>
      <c r="I34" s="20">
        <f t="shared" si="13"/>
        <v>-78737.3</v>
      </c>
      <c r="J34" s="20">
        <f t="shared" si="13"/>
        <v>-12087.3</v>
      </c>
      <c r="K34" s="20">
        <f>ROUND(-K9*$F$3,2)</f>
        <v>-69715.9</v>
      </c>
      <c r="L34" s="20">
        <f>ROUND(-L9*$F$3,2)</f>
        <v>-53793</v>
      </c>
      <c r="M34" s="20">
        <f>ROUND(-M9*$F$3,2)</f>
        <v>-48744.8</v>
      </c>
      <c r="N34" s="20">
        <f>ROUND(-N9*$F$3,2)</f>
        <v>-44044.9</v>
      </c>
      <c r="O34" s="20">
        <f t="shared" si="13"/>
        <v>-29532.4</v>
      </c>
      <c r="P34" s="20">
        <f t="shared" si="13"/>
        <v>-22661</v>
      </c>
      <c r="Q34" s="44">
        <f aca="true" t="shared" si="14" ref="Q34:Q45">SUM(B34:P34)</f>
        <v>-595089.8999999999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-23013.88</v>
      </c>
      <c r="C35" s="26">
        <f>SUM(C36:C41)</f>
        <v>-7479.47</v>
      </c>
      <c r="D35" s="26">
        <f>SUM(D36:D41)</f>
        <v>-14992.03</v>
      </c>
      <c r="E35" s="26">
        <f t="shared" si="15"/>
        <v>-7146.4</v>
      </c>
      <c r="F35" s="26">
        <f t="shared" si="15"/>
        <v>-47474.71</v>
      </c>
      <c r="G35" s="26">
        <f t="shared" si="15"/>
        <v>-10657.08</v>
      </c>
      <c r="H35" s="26">
        <f t="shared" si="15"/>
        <v>-38422.95</v>
      </c>
      <c r="I35" s="26">
        <f t="shared" si="15"/>
        <v>-42769.42</v>
      </c>
      <c r="J35" s="26">
        <f t="shared" si="15"/>
        <v>-1505</v>
      </c>
      <c r="K35" s="26">
        <f t="shared" si="15"/>
        <v>-23348.07</v>
      </c>
      <c r="L35" s="26">
        <f t="shared" si="15"/>
        <v>-31182.37</v>
      </c>
      <c r="M35" s="26">
        <f t="shared" si="15"/>
        <v>-51103.04</v>
      </c>
      <c r="N35" s="26">
        <f>SUM(N36:N41)</f>
        <v>-42674.75</v>
      </c>
      <c r="O35" s="26">
        <f>SUM(O36:O41)</f>
        <v>-18053.21</v>
      </c>
      <c r="P35" s="26">
        <f>SUM(P36:P41)</f>
        <v>-14961.14</v>
      </c>
      <c r="Q35" s="26">
        <f t="shared" si="14"/>
        <v>-374783.52</v>
      </c>
    </row>
    <row r="36" spans="1:28" ht="18.75" customHeight="1">
      <c r="A36" s="13" t="s">
        <v>41</v>
      </c>
      <c r="B36" s="24">
        <v>-23013.88</v>
      </c>
      <c r="C36" s="24">
        <v>-7479.47</v>
      </c>
      <c r="D36" s="24">
        <v>-14992.03</v>
      </c>
      <c r="E36" s="24">
        <v>-7146.4</v>
      </c>
      <c r="F36" s="24">
        <v>-46937.21</v>
      </c>
      <c r="G36" s="24">
        <v>-10657.08</v>
      </c>
      <c r="H36" s="24">
        <v>-35197.95</v>
      </c>
      <c r="I36" s="24">
        <v>-42231.92</v>
      </c>
      <c r="J36" s="24">
        <v>-967.5</v>
      </c>
      <c r="K36" s="24">
        <v>-23348.07</v>
      </c>
      <c r="L36" s="24">
        <v>-31182.37</v>
      </c>
      <c r="M36" s="24">
        <v>-51103.04</v>
      </c>
      <c r="N36" s="24">
        <v>-42674.75</v>
      </c>
      <c r="O36" s="24">
        <v>-18053.21</v>
      </c>
      <c r="P36" s="24">
        <v>-14961.14</v>
      </c>
      <c r="Q36" s="24">
        <f t="shared" si="14"/>
        <v>-369946.02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-3225</v>
      </c>
      <c r="I38" s="24">
        <v>-537.5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-4837.5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97</v>
      </c>
      <c r="B42" s="27">
        <v>59739.95</v>
      </c>
      <c r="C42" s="27">
        <v>28134.39</v>
      </c>
      <c r="D42" s="27">
        <v>63822.73</v>
      </c>
      <c r="E42" s="27">
        <v>24137.5</v>
      </c>
      <c r="F42" s="27">
        <v>23980.2</v>
      </c>
      <c r="G42" s="27">
        <v>25794.49</v>
      </c>
      <c r="H42" s="27">
        <v>49147.69</v>
      </c>
      <c r="I42" s="27">
        <v>94260.92</v>
      </c>
      <c r="J42" s="27">
        <v>0</v>
      </c>
      <c r="K42" s="27">
        <v>49253.01</v>
      </c>
      <c r="L42" s="27">
        <v>36221.44</v>
      </c>
      <c r="M42" s="27">
        <v>13614.45</v>
      </c>
      <c r="N42" s="27">
        <v>75177.63</v>
      </c>
      <c r="O42" s="27">
        <v>22046.52</v>
      </c>
      <c r="P42" s="27">
        <v>30575.23</v>
      </c>
      <c r="Q42" s="24">
        <f t="shared" si="14"/>
        <v>595906.15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728788.5421</v>
      </c>
      <c r="C46" s="29">
        <f t="shared" si="16"/>
        <v>224217.35</v>
      </c>
      <c r="D46" s="29">
        <f t="shared" si="16"/>
        <v>616921.5580000001</v>
      </c>
      <c r="E46" s="29">
        <f t="shared" si="16"/>
        <v>229912.511</v>
      </c>
      <c r="F46" s="29">
        <f t="shared" si="16"/>
        <v>651148.188</v>
      </c>
      <c r="G46" s="29">
        <f t="shared" si="16"/>
        <v>214561.7396</v>
      </c>
      <c r="H46" s="29">
        <f t="shared" si="16"/>
        <v>731288.3332999999</v>
      </c>
      <c r="I46" s="29">
        <f t="shared" si="16"/>
        <v>943727.8604</v>
      </c>
      <c r="J46" s="29">
        <f t="shared" si="16"/>
        <v>134157.61000000002</v>
      </c>
      <c r="K46" s="29">
        <f t="shared" si="16"/>
        <v>705729.7328</v>
      </c>
      <c r="L46" s="29">
        <f t="shared" si="16"/>
        <v>717103.3544999999</v>
      </c>
      <c r="M46" s="29">
        <f t="shared" si="16"/>
        <v>897441.5083</v>
      </c>
      <c r="N46" s="29">
        <f t="shared" si="16"/>
        <v>885278.5859999999</v>
      </c>
      <c r="O46" s="29">
        <f t="shared" si="16"/>
        <v>458606.73799999995</v>
      </c>
      <c r="P46" s="29">
        <f t="shared" si="16"/>
        <v>270700.5638</v>
      </c>
      <c r="Q46" s="29">
        <f>SUM(B46:P46)</f>
        <v>8409584.1758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728788.54</v>
      </c>
      <c r="C49" s="35">
        <f aca="true" t="shared" si="17" ref="C49:P49">SUM(C50:C64)</f>
        <v>224217.35</v>
      </c>
      <c r="D49" s="35">
        <f t="shared" si="17"/>
        <v>616921.56</v>
      </c>
      <c r="E49" s="35">
        <f t="shared" si="17"/>
        <v>229912.51</v>
      </c>
      <c r="F49" s="35">
        <f t="shared" si="17"/>
        <v>651148.19</v>
      </c>
      <c r="G49" s="35">
        <f t="shared" si="17"/>
        <v>214561.74</v>
      </c>
      <c r="H49" s="35">
        <f t="shared" si="17"/>
        <v>731288.33</v>
      </c>
      <c r="I49" s="35">
        <f t="shared" si="17"/>
        <v>943727.86</v>
      </c>
      <c r="J49" s="35">
        <f t="shared" si="17"/>
        <v>134157.61</v>
      </c>
      <c r="K49" s="35">
        <f t="shared" si="17"/>
        <v>705729.73</v>
      </c>
      <c r="L49" s="35">
        <f t="shared" si="17"/>
        <v>717103.35</v>
      </c>
      <c r="M49" s="35">
        <f t="shared" si="17"/>
        <v>897441.51</v>
      </c>
      <c r="N49" s="35">
        <f t="shared" si="17"/>
        <v>885278.59</v>
      </c>
      <c r="O49" s="35">
        <f t="shared" si="17"/>
        <v>458606.74</v>
      </c>
      <c r="P49" s="35">
        <f t="shared" si="17"/>
        <v>270700.56</v>
      </c>
      <c r="Q49" s="29">
        <f>SUM(Q50:Q64)</f>
        <v>8409584.17</v>
      </c>
      <c r="S49" s="64"/>
    </row>
    <row r="50" spans="1:20" ht="18.75" customHeight="1">
      <c r="A50" s="17" t="s">
        <v>82</v>
      </c>
      <c r="B50" s="35">
        <v>728788.54</v>
      </c>
      <c r="C50" s="34">
        <v>0</v>
      </c>
      <c r="D50" s="35">
        <v>616921.56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1345710.1</v>
      </c>
      <c r="R50"/>
      <c r="S50" s="64"/>
      <c r="T50" s="65"/>
    </row>
    <row r="51" spans="1:18" ht="18.75" customHeight="1">
      <c r="A51" s="17" t="s">
        <v>83</v>
      </c>
      <c r="B51" s="34">
        <v>0</v>
      </c>
      <c r="C51" s="35">
        <v>224217.35</v>
      </c>
      <c r="D51" s="34">
        <v>0</v>
      </c>
      <c r="E51" s="35">
        <v>229912.51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454129.86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651148.19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651148.19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214561.74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214561.74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731288.33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731288.33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943727.86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943727.86</v>
      </c>
      <c r="V55"/>
    </row>
    <row r="56" spans="1:22" ht="18.75" customHeight="1">
      <c r="A56" s="17" t="s">
        <v>80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134157.61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134157.61</v>
      </c>
      <c r="V56"/>
    </row>
    <row r="57" spans="1:23" ht="18.75" customHeight="1">
      <c r="A57" s="17" t="s">
        <v>81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705729.73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705729.73</v>
      </c>
      <c r="W57"/>
    </row>
    <row r="58" spans="1:24" ht="18.75" customHeight="1">
      <c r="A58" s="17" t="s">
        <v>86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717103.35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717103.35</v>
      </c>
      <c r="X58"/>
    </row>
    <row r="59" spans="1:25" ht="18.75" customHeight="1">
      <c r="A59" s="17" t="s">
        <v>87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897441.51</v>
      </c>
      <c r="N59" s="34">
        <v>0</v>
      </c>
      <c r="O59" s="34">
        <v>0</v>
      </c>
      <c r="P59" s="34">
        <v>0</v>
      </c>
      <c r="Q59" s="29">
        <f t="shared" si="18"/>
        <v>897441.51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885278.59</v>
      </c>
      <c r="O60" s="34">
        <v>0</v>
      </c>
      <c r="P60" s="34">
        <v>0</v>
      </c>
      <c r="Q60" s="29">
        <f t="shared" si="18"/>
        <v>885278.59</v>
      </c>
      <c r="S60"/>
      <c r="Z60"/>
    </row>
    <row r="61" spans="1:27" ht="18.75" customHeight="1">
      <c r="A61" s="17" t="s">
        <v>88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458606.74</v>
      </c>
      <c r="P61" s="34">
        <v>0</v>
      </c>
      <c r="Q61" s="29">
        <f t="shared" si="18"/>
        <v>458606.74</v>
      </c>
      <c r="T61"/>
      <c r="AA61"/>
    </row>
    <row r="62" spans="1:28" ht="18.75" customHeight="1">
      <c r="A62" s="17" t="s">
        <v>89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270700.56</v>
      </c>
      <c r="Q62" s="29">
        <f t="shared" si="18"/>
        <v>270700.56</v>
      </c>
      <c r="R62"/>
      <c r="U62"/>
      <c r="AB62"/>
    </row>
    <row r="63" spans="1:28" ht="18.75" customHeight="1">
      <c r="A63" s="17" t="s">
        <v>90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77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84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85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78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93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94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 t="s">
        <v>98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2019-08-29T19:36:55Z</dcterms:modified>
  <cp:category/>
  <cp:version/>
  <cp:contentType/>
  <cp:contentStatus/>
</cp:coreProperties>
</file>