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<sst xmlns="http://schemas.openxmlformats.org/spreadsheetml/2006/main" count="104" uniqueCount="98">
  <si>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</si>
  <si>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</si>
  <si>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</si>
  <si>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</si>
  <si>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</si>
  <si>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</si>
  <si>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</si>
  <si>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</si>
  <si>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</si>
  <si>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</si>
  <si>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</si>
  <si>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</si>
  <si>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</si>
  <si>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</si>
  <si>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</si>
  <si>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</si>
  <si>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</si>
  <si>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</si>
  <si>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</si>
  <si>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</si>
  <si>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</si>
  <si>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</si>
  <si>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</si>
  <si>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</si>
  <si>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</si>
  <si>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</si>
  <si>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</si>
  <si>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</si>
  <si>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</si>
  <si>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</si>
  <si>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</si>
  <si>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</si>
  <si>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</si>
  <si>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</si>
  <si>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</si>
  <si>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</si>
  <si>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</si>
  <si>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</si>
  <si>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</si>
  <si>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</si>
  <si>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</si>
  <si>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</si>
  <si>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</si>
  <si>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</si>
  <si>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</si>
  <si>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</si>
  <si>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</si>
  <si>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</si>
  <si>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</si>
  <si>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</si>
  <si>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</si>
  <si>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</si>
  <si>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</si>
  <si>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</si>
  <si>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</si>
  <si>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</si>
  <si>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</si>
  <si>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</si>
  <si>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</si>
  <si>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</si>
  <si>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</si>
  <si>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</si>
  <si>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</si>
  <si>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</si>
  <si>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</si>
  <si>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</si>
  <si>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</si>
  <si>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</si>
  <si>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</si>
  <si>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</si>
  <si>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</si>
  <si>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</si>
  <si>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</si>
  <si>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</si>
  <si>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</si>
  <si>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</si>
  <si>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</si>
  <si>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</si>
  <si>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</si>
  <si>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</si>
  <si>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</si>
  <si>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</si>
  <si>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</si>
  <si>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</si>
  <si>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</si>
  <si>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</si>
  <si>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</si>
  <si>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</si>
  <si>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</si>
  <si>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</si>
  <si>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</si>
  <si>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</si>
  <si>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</si>
  <si>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</si>
  <si>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</si>
  <si>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</si>
  <si>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</si>
  <si>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22/08/19 - VENCIMENTO 29/08/19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</si>
</sst>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G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49" sqref="R49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313032</v>
      </c>
      <c r="C7" s="10">
        <f>C8+C18+C22</f>
        <v>84251</v>
      </c>
      <c r="D7" s="10">
        <f>D8+D18+D22</f>
        <v>272134</v>
      </c>
      <c r="E7" s="10">
        <f t="shared" si="0"/>
        <v>84240</v>
      </c>
      <c r="F7" s="10">
        <f t="shared" si="0"/>
        <v>341997</v>
      </c>
      <c r="G7" s="10">
        <f t="shared" si="0"/>
        <v>70574</v>
      </c>
      <c r="H7" s="10">
        <f t="shared" si="0"/>
        <v>320087</v>
      </c>
      <c r="I7" s="10">
        <f t="shared" si="0"/>
        <v>508229</v>
      </c>
      <c r="J7" s="10">
        <f t="shared" si="0"/>
        <v>63734</v>
      </c>
      <c r="K7" s="10">
        <f t="shared" si="0"/>
        <v>334629</v>
      </c>
      <c r="L7" s="10">
        <f t="shared" si="0"/>
        <v>293019</v>
      </c>
      <c r="M7" s="10">
        <f t="shared" si="0"/>
        <v>425206</v>
      </c>
      <c r="N7" s="10">
        <f t="shared" si="0"/>
        <v>350179</v>
      </c>
      <c r="O7" s="10">
        <f t="shared" si="0"/>
        <v>146356</v>
      </c>
      <c r="P7" s="10">
        <f t="shared" si="0"/>
        <v>99822</v>
      </c>
      <c r="Q7" s="10">
        <f>+Q8+Q18+Q22</f>
        <v>3707489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149978</v>
      </c>
      <c r="C8" s="12">
        <f>+C9+C10+C14</f>
        <v>39690</v>
      </c>
      <c r="D8" s="12">
        <f>+D9+D10+D14</f>
        <v>139389</v>
      </c>
      <c r="E8" s="12">
        <f t="shared" si="1"/>
        <v>41964</v>
      </c>
      <c r="F8" s="12">
        <f t="shared" si="1"/>
        <v>186436</v>
      </c>
      <c r="G8" s="12">
        <f t="shared" si="1"/>
        <v>34552</v>
      </c>
      <c r="H8" s="12">
        <f t="shared" si="1"/>
        <v>164963</v>
      </c>
      <c r="I8" s="12">
        <f t="shared" si="1"/>
        <v>265257</v>
      </c>
      <c r="J8" s="12">
        <f t="shared" si="1"/>
        <v>32707</v>
      </c>
      <c r="K8" s="12">
        <f t="shared" si="1"/>
        <v>165974</v>
      </c>
      <c r="L8" s="12">
        <f t="shared" si="1"/>
        <v>147141</v>
      </c>
      <c r="M8" s="12">
        <f t="shared" si="1"/>
        <v>228231</v>
      </c>
      <c r="N8" s="12">
        <f t="shared" si="1"/>
        <v>175645</v>
      </c>
      <c r="O8" s="12">
        <f t="shared" si="1"/>
        <v>82622</v>
      </c>
      <c r="P8" s="12">
        <f t="shared" si="1"/>
        <v>59102</v>
      </c>
      <c r="Q8" s="12">
        <f>SUM(B8:P8)</f>
        <v>1913651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10276</v>
      </c>
      <c r="C9" s="14">
        <v>2613</v>
      </c>
      <c r="D9" s="14">
        <v>11596</v>
      </c>
      <c r="E9" s="14">
        <v>4345</v>
      </c>
      <c r="F9" s="14">
        <v>9945</v>
      </c>
      <c r="G9" s="14">
        <v>2232</v>
      </c>
      <c r="H9" s="14">
        <v>9332</v>
      </c>
      <c r="I9" s="14">
        <v>17210</v>
      </c>
      <c r="J9" s="14">
        <v>2916</v>
      </c>
      <c r="K9" s="14">
        <v>15119</v>
      </c>
      <c r="L9" s="14">
        <v>11760</v>
      </c>
      <c r="M9" s="14">
        <v>10115</v>
      </c>
      <c r="N9" s="14">
        <v>9513</v>
      </c>
      <c r="O9" s="14">
        <v>6486</v>
      </c>
      <c r="P9" s="14">
        <v>4916</v>
      </c>
      <c r="Q9" s="12">
        <f aca="true" t="shared" si="2" ref="Q9:Q17">SUM(B9:P9)</f>
        <v>128374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132982</v>
      </c>
      <c r="C10" s="14">
        <f t="shared" si="3"/>
        <v>35295</v>
      </c>
      <c r="D10" s="14">
        <f t="shared" si="3"/>
        <v>121887</v>
      </c>
      <c r="E10" s="14">
        <f t="shared" si="3"/>
        <v>35728</v>
      </c>
      <c r="F10" s="14">
        <f t="shared" si="3"/>
        <v>168117</v>
      </c>
      <c r="G10" s="14">
        <f t="shared" si="3"/>
        <v>30822</v>
      </c>
      <c r="H10" s="14">
        <f t="shared" si="3"/>
        <v>147917</v>
      </c>
      <c r="I10" s="14">
        <f t="shared" si="3"/>
        <v>234983</v>
      </c>
      <c r="J10" s="14">
        <f t="shared" si="3"/>
        <v>28487</v>
      </c>
      <c r="K10" s="14">
        <f t="shared" si="3"/>
        <v>143792</v>
      </c>
      <c r="L10" s="14">
        <f t="shared" si="3"/>
        <v>128817</v>
      </c>
      <c r="M10" s="14">
        <f t="shared" si="3"/>
        <v>207368</v>
      </c>
      <c r="N10" s="14">
        <f t="shared" si="3"/>
        <v>157431</v>
      </c>
      <c r="O10" s="14">
        <f t="shared" si="3"/>
        <v>72811</v>
      </c>
      <c r="P10" s="14">
        <f t="shared" si="3"/>
        <v>52174</v>
      </c>
      <c r="Q10" s="12">
        <f t="shared" si="2"/>
        <v>1698611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58162</v>
      </c>
      <c r="C11" s="14">
        <v>15492</v>
      </c>
      <c r="D11" s="14">
        <v>52848</v>
      </c>
      <c r="E11" s="14">
        <v>17027</v>
      </c>
      <c r="F11" s="14">
        <v>72188</v>
      </c>
      <c r="G11" s="14">
        <v>13268</v>
      </c>
      <c r="H11" s="14">
        <v>62813</v>
      </c>
      <c r="I11" s="14">
        <v>101355</v>
      </c>
      <c r="J11" s="14">
        <v>13423</v>
      </c>
      <c r="K11" s="14">
        <v>65068</v>
      </c>
      <c r="L11" s="14">
        <v>57596</v>
      </c>
      <c r="M11" s="14">
        <v>93259</v>
      </c>
      <c r="N11" s="14">
        <v>68820</v>
      </c>
      <c r="O11" s="14">
        <v>30859</v>
      </c>
      <c r="P11" s="14">
        <v>21697</v>
      </c>
      <c r="Q11" s="12">
        <f t="shared" si="2"/>
        <v>743875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68308</v>
      </c>
      <c r="C12" s="14">
        <v>18134</v>
      </c>
      <c r="D12" s="14">
        <v>60062</v>
      </c>
      <c r="E12" s="14">
        <v>16258</v>
      </c>
      <c r="F12" s="14">
        <v>89543</v>
      </c>
      <c r="G12" s="14">
        <v>15633</v>
      </c>
      <c r="H12" s="14">
        <v>76353</v>
      </c>
      <c r="I12" s="14">
        <v>118314</v>
      </c>
      <c r="J12" s="14">
        <v>13521</v>
      </c>
      <c r="K12" s="14">
        <v>70644</v>
      </c>
      <c r="L12" s="14">
        <v>64621</v>
      </c>
      <c r="M12" s="14">
        <v>105370</v>
      </c>
      <c r="N12" s="14">
        <v>81402</v>
      </c>
      <c r="O12" s="14">
        <v>38052</v>
      </c>
      <c r="P12" s="14">
        <v>27974</v>
      </c>
      <c r="Q12" s="12">
        <f t="shared" si="2"/>
        <v>864189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6512</v>
      </c>
      <c r="C13" s="14">
        <v>1669</v>
      </c>
      <c r="D13" s="14">
        <v>8977</v>
      </c>
      <c r="E13" s="14">
        <v>2443</v>
      </c>
      <c r="F13" s="14">
        <v>6386</v>
      </c>
      <c r="G13" s="14">
        <v>1921</v>
      </c>
      <c r="H13" s="14">
        <v>8751</v>
      </c>
      <c r="I13" s="14">
        <v>15314</v>
      </c>
      <c r="J13" s="14">
        <v>1543</v>
      </c>
      <c r="K13" s="14">
        <v>8080</v>
      </c>
      <c r="L13" s="14">
        <v>6600</v>
      </c>
      <c r="M13" s="14">
        <v>8739</v>
      </c>
      <c r="N13" s="14">
        <v>7209</v>
      </c>
      <c r="O13" s="14">
        <v>3900</v>
      </c>
      <c r="P13" s="14">
        <v>2503</v>
      </c>
      <c r="Q13" s="12">
        <f t="shared" si="2"/>
        <v>90547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6720</v>
      </c>
      <c r="C14" s="14">
        <f t="shared" si="4"/>
        <v>1782</v>
      </c>
      <c r="D14" s="14">
        <f t="shared" si="4"/>
        <v>5906</v>
      </c>
      <c r="E14" s="14">
        <f t="shared" si="4"/>
        <v>1891</v>
      </c>
      <c r="F14" s="14">
        <f t="shared" si="4"/>
        <v>8374</v>
      </c>
      <c r="G14" s="14">
        <f t="shared" si="4"/>
        <v>1498</v>
      </c>
      <c r="H14" s="14">
        <f t="shared" si="4"/>
        <v>7714</v>
      </c>
      <c r="I14" s="14">
        <f t="shared" si="4"/>
        <v>13064</v>
      </c>
      <c r="J14" s="14">
        <f t="shared" si="4"/>
        <v>1304</v>
      </c>
      <c r="K14" s="14">
        <f t="shared" si="4"/>
        <v>7063</v>
      </c>
      <c r="L14" s="14">
        <f t="shared" si="4"/>
        <v>6564</v>
      </c>
      <c r="M14" s="14">
        <f t="shared" si="4"/>
        <v>10748</v>
      </c>
      <c r="N14" s="14">
        <f t="shared" si="4"/>
        <v>8701</v>
      </c>
      <c r="O14" s="14">
        <f t="shared" si="4"/>
        <v>3325</v>
      </c>
      <c r="P14" s="14">
        <f t="shared" si="4"/>
        <v>2012</v>
      </c>
      <c r="Q14" s="12">
        <f t="shared" si="2"/>
        <v>86666</v>
      </c>
    </row>
    <row r="15" spans="1:28" ht="18.75" customHeight="1">
      <c r="A15" s="15" t="s">
        <v>13</v>
      </c>
      <c r="B15" s="14">
        <v>6709</v>
      </c>
      <c r="C15" s="14">
        <v>1779</v>
      </c>
      <c r="D15" s="14">
        <v>5898</v>
      </c>
      <c r="E15" s="14">
        <v>1888</v>
      </c>
      <c r="F15" s="14">
        <v>8362</v>
      </c>
      <c r="G15" s="14">
        <v>1498</v>
      </c>
      <c r="H15" s="14">
        <v>7704</v>
      </c>
      <c r="I15" s="14">
        <v>13048</v>
      </c>
      <c r="J15" s="14">
        <v>1300</v>
      </c>
      <c r="K15" s="14">
        <v>7051</v>
      </c>
      <c r="L15" s="14">
        <v>6556</v>
      </c>
      <c r="M15" s="14">
        <v>10735</v>
      </c>
      <c r="N15" s="14">
        <v>8690</v>
      </c>
      <c r="O15" s="14">
        <v>3317</v>
      </c>
      <c r="P15" s="14">
        <v>2010</v>
      </c>
      <c r="Q15" s="12">
        <f t="shared" si="2"/>
        <v>86545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3</v>
      </c>
      <c r="C16" s="14">
        <v>3</v>
      </c>
      <c r="D16" s="14">
        <v>6</v>
      </c>
      <c r="E16" s="14">
        <v>0</v>
      </c>
      <c r="F16" s="14">
        <v>10</v>
      </c>
      <c r="G16" s="14">
        <v>0</v>
      </c>
      <c r="H16" s="14">
        <v>7</v>
      </c>
      <c r="I16" s="14">
        <v>7</v>
      </c>
      <c r="J16" s="14">
        <v>4</v>
      </c>
      <c r="K16" s="14">
        <v>4</v>
      </c>
      <c r="L16" s="14">
        <v>5</v>
      </c>
      <c r="M16" s="14">
        <v>8</v>
      </c>
      <c r="N16" s="14">
        <v>8</v>
      </c>
      <c r="O16" s="14">
        <v>5</v>
      </c>
      <c r="P16" s="14">
        <v>2</v>
      </c>
      <c r="Q16" s="12">
        <f t="shared" si="2"/>
        <v>72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8</v>
      </c>
      <c r="C17" s="14">
        <v>0</v>
      </c>
      <c r="D17" s="14">
        <v>2</v>
      </c>
      <c r="E17" s="14">
        <v>3</v>
      </c>
      <c r="F17" s="14">
        <v>2</v>
      </c>
      <c r="G17" s="14">
        <v>0</v>
      </c>
      <c r="H17" s="14">
        <v>3</v>
      </c>
      <c r="I17" s="14">
        <v>9</v>
      </c>
      <c r="J17" s="14">
        <v>0</v>
      </c>
      <c r="K17" s="14">
        <v>8</v>
      </c>
      <c r="L17" s="14">
        <v>3</v>
      </c>
      <c r="M17" s="14">
        <v>5</v>
      </c>
      <c r="N17" s="14">
        <v>3</v>
      </c>
      <c r="O17" s="14">
        <v>3</v>
      </c>
      <c r="P17" s="14">
        <v>0</v>
      </c>
      <c r="Q17" s="12">
        <f t="shared" si="2"/>
        <v>49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75809</v>
      </c>
      <c r="C18" s="18">
        <f t="shared" si="5"/>
        <v>18245</v>
      </c>
      <c r="D18" s="18">
        <f t="shared" si="5"/>
        <v>53975</v>
      </c>
      <c r="E18" s="18">
        <f t="shared" si="5"/>
        <v>18223</v>
      </c>
      <c r="F18" s="18">
        <f t="shared" si="5"/>
        <v>56097</v>
      </c>
      <c r="G18" s="18">
        <f t="shared" si="5"/>
        <v>12321</v>
      </c>
      <c r="H18" s="18">
        <f t="shared" si="5"/>
        <v>56515</v>
      </c>
      <c r="I18" s="18">
        <f t="shared" si="5"/>
        <v>88222</v>
      </c>
      <c r="J18" s="18">
        <f t="shared" si="5"/>
        <v>12847</v>
      </c>
      <c r="K18" s="18">
        <f t="shared" si="5"/>
        <v>72351</v>
      </c>
      <c r="L18" s="18">
        <f t="shared" si="5"/>
        <v>62804</v>
      </c>
      <c r="M18" s="18">
        <f t="shared" si="5"/>
        <v>95588</v>
      </c>
      <c r="N18" s="18">
        <f t="shared" si="5"/>
        <v>92614</v>
      </c>
      <c r="O18" s="18">
        <f t="shared" si="5"/>
        <v>35668</v>
      </c>
      <c r="P18" s="18">
        <f t="shared" si="5"/>
        <v>22593</v>
      </c>
      <c r="Q18" s="12">
        <f aca="true" t="shared" si="6" ref="Q18:Q24">SUM(B18:P18)</f>
        <v>773872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44600</v>
      </c>
      <c r="C19" s="14">
        <v>10778</v>
      </c>
      <c r="D19" s="14">
        <v>33182</v>
      </c>
      <c r="E19" s="14">
        <v>11826</v>
      </c>
      <c r="F19" s="14">
        <v>34470</v>
      </c>
      <c r="G19" s="14">
        <v>7728</v>
      </c>
      <c r="H19" s="14">
        <v>33611</v>
      </c>
      <c r="I19" s="14">
        <v>57142</v>
      </c>
      <c r="J19" s="14">
        <v>8401</v>
      </c>
      <c r="K19" s="14">
        <v>45524</v>
      </c>
      <c r="L19" s="14">
        <v>37264</v>
      </c>
      <c r="M19" s="14">
        <v>57561</v>
      </c>
      <c r="N19" s="14">
        <v>53532</v>
      </c>
      <c r="O19" s="14">
        <v>20938</v>
      </c>
      <c r="P19" s="14">
        <v>13213</v>
      </c>
      <c r="Q19" s="12">
        <f t="shared" si="6"/>
        <v>469770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27862</v>
      </c>
      <c r="C20" s="14">
        <v>6617</v>
      </c>
      <c r="D20" s="14">
        <v>17600</v>
      </c>
      <c r="E20" s="14">
        <v>5470</v>
      </c>
      <c r="F20" s="14">
        <v>19389</v>
      </c>
      <c r="G20" s="14">
        <v>3883</v>
      </c>
      <c r="H20" s="14">
        <v>19667</v>
      </c>
      <c r="I20" s="14">
        <v>25824</v>
      </c>
      <c r="J20" s="14">
        <v>3983</v>
      </c>
      <c r="K20" s="14">
        <v>23875</v>
      </c>
      <c r="L20" s="14">
        <v>22859</v>
      </c>
      <c r="M20" s="14">
        <v>33810</v>
      </c>
      <c r="N20" s="14">
        <v>35454</v>
      </c>
      <c r="O20" s="14">
        <v>13204</v>
      </c>
      <c r="P20" s="14">
        <v>8479</v>
      </c>
      <c r="Q20" s="12">
        <f t="shared" si="6"/>
        <v>267976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3347</v>
      </c>
      <c r="C21" s="14">
        <v>850</v>
      </c>
      <c r="D21" s="14">
        <v>3193</v>
      </c>
      <c r="E21" s="14">
        <v>927</v>
      </c>
      <c r="F21" s="14">
        <v>2238</v>
      </c>
      <c r="G21" s="14">
        <v>710</v>
      </c>
      <c r="H21" s="14">
        <v>3237</v>
      </c>
      <c r="I21" s="14">
        <v>5256</v>
      </c>
      <c r="J21" s="14">
        <v>463</v>
      </c>
      <c r="K21" s="14">
        <v>2952</v>
      </c>
      <c r="L21" s="14">
        <v>2681</v>
      </c>
      <c r="M21" s="14">
        <v>4217</v>
      </c>
      <c r="N21" s="14">
        <v>3628</v>
      </c>
      <c r="O21" s="14">
        <v>1526</v>
      </c>
      <c r="P21" s="14">
        <v>901</v>
      </c>
      <c r="Q21" s="12">
        <f t="shared" si="6"/>
        <v>36126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87245</v>
      </c>
      <c r="C22" s="14">
        <f t="shared" si="7"/>
        <v>26316</v>
      </c>
      <c r="D22" s="14">
        <f t="shared" si="7"/>
        <v>78770</v>
      </c>
      <c r="E22" s="14">
        <f t="shared" si="7"/>
        <v>24053</v>
      </c>
      <c r="F22" s="14">
        <f t="shared" si="7"/>
        <v>99464</v>
      </c>
      <c r="G22" s="14">
        <f t="shared" si="7"/>
        <v>23701</v>
      </c>
      <c r="H22" s="14">
        <f t="shared" si="7"/>
        <v>98609</v>
      </c>
      <c r="I22" s="14">
        <f t="shared" si="7"/>
        <v>154750</v>
      </c>
      <c r="J22" s="14">
        <f t="shared" si="7"/>
        <v>18180</v>
      </c>
      <c r="K22" s="14">
        <f t="shared" si="7"/>
        <v>96304</v>
      </c>
      <c r="L22" s="14">
        <f t="shared" si="7"/>
        <v>83074</v>
      </c>
      <c r="M22" s="14">
        <f t="shared" si="7"/>
        <v>101387</v>
      </c>
      <c r="N22" s="14">
        <f t="shared" si="7"/>
        <v>81920</v>
      </c>
      <c r="O22" s="14">
        <f t="shared" si="7"/>
        <v>28066</v>
      </c>
      <c r="P22" s="14">
        <f t="shared" si="7"/>
        <v>18127</v>
      </c>
      <c r="Q22" s="12">
        <f t="shared" si="6"/>
        <v>1019966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49323</v>
      </c>
      <c r="C23" s="14">
        <v>13836</v>
      </c>
      <c r="D23" s="14">
        <v>49325</v>
      </c>
      <c r="E23" s="14">
        <v>14523</v>
      </c>
      <c r="F23" s="14">
        <v>57940</v>
      </c>
      <c r="G23" s="14">
        <v>14844</v>
      </c>
      <c r="H23" s="14">
        <v>57249</v>
      </c>
      <c r="I23" s="14">
        <v>96509</v>
      </c>
      <c r="J23" s="14">
        <v>12431</v>
      </c>
      <c r="K23" s="14">
        <v>60907</v>
      </c>
      <c r="L23" s="14">
        <v>50240</v>
      </c>
      <c r="M23" s="14">
        <v>60354</v>
      </c>
      <c r="N23" s="14">
        <v>48687</v>
      </c>
      <c r="O23" s="14">
        <v>17098</v>
      </c>
      <c r="P23" s="14">
        <v>9921</v>
      </c>
      <c r="Q23" s="12">
        <f t="shared" si="6"/>
        <v>613187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37922</v>
      </c>
      <c r="C24" s="14">
        <v>12480</v>
      </c>
      <c r="D24" s="14">
        <v>29445</v>
      </c>
      <c r="E24" s="14">
        <v>9530</v>
      </c>
      <c r="F24" s="14">
        <v>41524</v>
      </c>
      <c r="G24" s="14">
        <v>8857</v>
      </c>
      <c r="H24" s="14">
        <v>41360</v>
      </c>
      <c r="I24" s="14">
        <v>58241</v>
      </c>
      <c r="J24" s="14">
        <v>5749</v>
      </c>
      <c r="K24" s="14">
        <v>35397</v>
      </c>
      <c r="L24" s="14">
        <v>32834</v>
      </c>
      <c r="M24" s="14">
        <v>41033</v>
      </c>
      <c r="N24" s="14">
        <v>33233</v>
      </c>
      <c r="O24" s="14">
        <v>10968</v>
      </c>
      <c r="P24" s="14">
        <v>8206</v>
      </c>
      <c r="Q24" s="12">
        <f t="shared" si="6"/>
        <v>406779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712317.1063999999</v>
      </c>
      <c r="C28" s="56">
        <f>C29+C30</f>
        <v>219129.89680000002</v>
      </c>
      <c r="D28" s="56">
        <f>D29+D30</f>
        <v>636882.707</v>
      </c>
      <c r="E28" s="56">
        <f aca="true" t="shared" si="8" ref="E28:P28">E29+E30</f>
        <v>233541.632</v>
      </c>
      <c r="F28" s="56">
        <f t="shared" si="8"/>
        <v>719539.926</v>
      </c>
      <c r="G28" s="56">
        <f t="shared" si="8"/>
        <v>220275.5688</v>
      </c>
      <c r="H28" s="56">
        <f t="shared" si="8"/>
        <v>777793.8689</v>
      </c>
      <c r="I28" s="56">
        <f t="shared" si="8"/>
        <v>999872.7462</v>
      </c>
      <c r="J28" s="56">
        <f t="shared" si="8"/>
        <v>159653.66999999998</v>
      </c>
      <c r="K28" s="56">
        <f t="shared" si="8"/>
        <v>768596.1698</v>
      </c>
      <c r="L28" s="56">
        <f t="shared" si="8"/>
        <v>786533.0295</v>
      </c>
      <c r="M28" s="56">
        <f t="shared" si="8"/>
        <v>997165.0838</v>
      </c>
      <c r="N28" s="56">
        <f t="shared" si="8"/>
        <v>917820.4776</v>
      </c>
      <c r="O28" s="56">
        <f t="shared" si="8"/>
        <v>487431.77520000003</v>
      </c>
      <c r="P28" s="56">
        <f t="shared" si="8"/>
        <v>280317.64519999997</v>
      </c>
      <c r="Q28" s="56">
        <f>SUM(B28:P28)</f>
        <v>8916871.303199999</v>
      </c>
      <c r="S28" s="62"/>
    </row>
    <row r="29" spans="1:17" ht="18.75" customHeight="1">
      <c r="A29" s="54" t="s">
        <v>38</v>
      </c>
      <c r="B29" s="52">
        <f aca="true" t="shared" si="9" ref="B29:P29">B26*B7</f>
        <v>703602.0264</v>
      </c>
      <c r="C29" s="52">
        <f>C26*C7</f>
        <v>217940.4868</v>
      </c>
      <c r="D29" s="52">
        <f>D26*D7</f>
        <v>630126.277</v>
      </c>
      <c r="E29" s="52">
        <f t="shared" si="9"/>
        <v>232317.07200000001</v>
      </c>
      <c r="F29" s="52">
        <f t="shared" si="9"/>
        <v>707249.796</v>
      </c>
      <c r="G29" s="52">
        <f t="shared" si="9"/>
        <v>220275.5688</v>
      </c>
      <c r="H29" s="52">
        <f t="shared" si="9"/>
        <v>760110.5989</v>
      </c>
      <c r="I29" s="52">
        <f t="shared" si="9"/>
        <v>995010.7362</v>
      </c>
      <c r="J29" s="52">
        <f t="shared" si="9"/>
        <v>159653.66999999998</v>
      </c>
      <c r="K29" s="52">
        <f t="shared" si="9"/>
        <v>765028.8198</v>
      </c>
      <c r="L29" s="52">
        <f t="shared" si="9"/>
        <v>767856.2895</v>
      </c>
      <c r="M29" s="52">
        <f t="shared" si="9"/>
        <v>974699.7138</v>
      </c>
      <c r="N29" s="52">
        <f t="shared" si="9"/>
        <v>897999.0276</v>
      </c>
      <c r="O29" s="52">
        <f t="shared" si="9"/>
        <v>473344.5752</v>
      </c>
      <c r="P29" s="52">
        <f t="shared" si="9"/>
        <v>276167.5452</v>
      </c>
      <c r="Q29" s="53">
        <f>SUM(B29:P29)</f>
        <v>8781382.2032</v>
      </c>
    </row>
    <row r="30" spans="1:28" ht="18.75" customHeight="1">
      <c r="A30" s="17" t="s">
        <v>36</v>
      </c>
      <c r="B30" s="52">
        <v>8715.08</v>
      </c>
      <c r="C30" s="52">
        <v>1189.41</v>
      </c>
      <c r="D30" s="52">
        <v>6756.43</v>
      </c>
      <c r="E30" s="52">
        <v>1224.56</v>
      </c>
      <c r="F30" s="52">
        <v>12290.13</v>
      </c>
      <c r="G30" s="52">
        <v>0</v>
      </c>
      <c r="H30" s="52">
        <v>17683.27</v>
      </c>
      <c r="I30" s="52">
        <v>4862.01</v>
      </c>
      <c r="J30" s="52">
        <v>0</v>
      </c>
      <c r="K30" s="52">
        <v>3567.35</v>
      </c>
      <c r="L30" s="52">
        <v>18676.74</v>
      </c>
      <c r="M30" s="52">
        <v>22465.37</v>
      </c>
      <c r="N30" s="52">
        <v>19821.45</v>
      </c>
      <c r="O30" s="52">
        <v>14087.2</v>
      </c>
      <c r="P30" s="52">
        <v>4150.1</v>
      </c>
      <c r="Q30" s="53">
        <f>SUM(B30:P30)</f>
        <v>135489.1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-44186.8</v>
      </c>
      <c r="C32" s="25">
        <f>+C33+C35+C42+C43+C44-C45</f>
        <v>-11235.9</v>
      </c>
      <c r="D32" s="25">
        <f>+D33+D35+D42+D43+D44-D45</f>
        <v>-49862.8</v>
      </c>
      <c r="E32" s="25">
        <f t="shared" si="10"/>
        <v>-18683.5</v>
      </c>
      <c r="F32" s="25">
        <f t="shared" si="10"/>
        <v>-43301</v>
      </c>
      <c r="G32" s="25">
        <f t="shared" si="10"/>
        <v>-9597.6</v>
      </c>
      <c r="H32" s="25">
        <f t="shared" si="10"/>
        <v>-40127.6</v>
      </c>
      <c r="I32" s="25">
        <f t="shared" si="10"/>
        <v>-74540.5</v>
      </c>
      <c r="J32" s="25">
        <f t="shared" si="10"/>
        <v>-13076.3</v>
      </c>
      <c r="K32" s="25">
        <f t="shared" si="10"/>
        <v>-65011.7</v>
      </c>
      <c r="L32" s="25">
        <f t="shared" si="10"/>
        <v>-50568</v>
      </c>
      <c r="M32" s="25">
        <f t="shared" si="10"/>
        <v>-43494.5</v>
      </c>
      <c r="N32" s="25">
        <f t="shared" si="10"/>
        <v>-40905.9</v>
      </c>
      <c r="O32" s="25">
        <f t="shared" si="10"/>
        <v>-27889.8</v>
      </c>
      <c r="P32" s="25">
        <f t="shared" si="10"/>
        <v>-21138.8</v>
      </c>
      <c r="Q32" s="25">
        <f t="shared" si="10"/>
        <v>-553620.7000000001</v>
      </c>
    </row>
    <row r="33" spans="1:17" ht="18.75" customHeight="1">
      <c r="A33" s="17" t="s">
        <v>62</v>
      </c>
      <c r="B33" s="26">
        <f>+B34</f>
        <v>-44186.8</v>
      </c>
      <c r="C33" s="26">
        <f>+C34</f>
        <v>-11235.9</v>
      </c>
      <c r="D33" s="26">
        <f>+D34</f>
        <v>-49862.8</v>
      </c>
      <c r="E33" s="26">
        <f aca="true" t="shared" si="11" ref="E33:Q33">+E34</f>
        <v>-18683.5</v>
      </c>
      <c r="F33" s="26">
        <f t="shared" si="11"/>
        <v>-42763.5</v>
      </c>
      <c r="G33" s="26">
        <f t="shared" si="11"/>
        <v>-9597.6</v>
      </c>
      <c r="H33" s="26">
        <f t="shared" si="11"/>
        <v>-40127.6</v>
      </c>
      <c r="I33" s="26">
        <f t="shared" si="11"/>
        <v>-74003</v>
      </c>
      <c r="J33" s="26">
        <f t="shared" si="11"/>
        <v>-12538.8</v>
      </c>
      <c r="K33" s="26">
        <f t="shared" si="11"/>
        <v>-65011.7</v>
      </c>
      <c r="L33" s="26">
        <f t="shared" si="11"/>
        <v>-50568</v>
      </c>
      <c r="M33" s="26">
        <f t="shared" si="11"/>
        <v>-43494.5</v>
      </c>
      <c r="N33" s="26">
        <f t="shared" si="11"/>
        <v>-40905.9</v>
      </c>
      <c r="O33" s="26">
        <f t="shared" si="11"/>
        <v>-27889.8</v>
      </c>
      <c r="P33" s="26">
        <f t="shared" si="11"/>
        <v>-21138.8</v>
      </c>
      <c r="Q33" s="26">
        <f t="shared" si="11"/>
        <v>-552008.2000000001</v>
      </c>
    </row>
    <row r="34" spans="1:28" ht="18.75" customHeight="1">
      <c r="A34" s="13" t="s">
        <v>39</v>
      </c>
      <c r="B34" s="20">
        <f aca="true" t="shared" si="12" ref="B34:G34">ROUND(-B9*$F$3,2)</f>
        <v>-44186.8</v>
      </c>
      <c r="C34" s="20">
        <f t="shared" si="12"/>
        <v>-11235.9</v>
      </c>
      <c r="D34" s="20">
        <f t="shared" si="12"/>
        <v>-49862.8</v>
      </c>
      <c r="E34" s="20">
        <f t="shared" si="12"/>
        <v>-18683.5</v>
      </c>
      <c r="F34" s="20">
        <f t="shared" si="12"/>
        <v>-42763.5</v>
      </c>
      <c r="G34" s="20">
        <f t="shared" si="12"/>
        <v>-9597.6</v>
      </c>
      <c r="H34" s="20">
        <f aca="true" t="shared" si="13" ref="H34:P34">ROUND(-H9*$F$3,2)</f>
        <v>-40127.6</v>
      </c>
      <c r="I34" s="20">
        <f t="shared" si="13"/>
        <v>-74003</v>
      </c>
      <c r="J34" s="20">
        <f t="shared" si="13"/>
        <v>-12538.8</v>
      </c>
      <c r="K34" s="20">
        <f>ROUND(-K9*$F$3,2)</f>
        <v>-65011.7</v>
      </c>
      <c r="L34" s="20">
        <f>ROUND(-L9*$F$3,2)</f>
        <v>-50568</v>
      </c>
      <c r="M34" s="20">
        <f>ROUND(-M9*$F$3,2)</f>
        <v>-43494.5</v>
      </c>
      <c r="N34" s="20">
        <f>ROUND(-N9*$F$3,2)</f>
        <v>-40905.9</v>
      </c>
      <c r="O34" s="20">
        <f t="shared" si="13"/>
        <v>-27889.8</v>
      </c>
      <c r="P34" s="20">
        <f t="shared" si="13"/>
        <v>-21138.8</v>
      </c>
      <c r="Q34" s="44">
        <f aca="true" t="shared" si="14" ref="Q34:Q45">SUM(B34:P34)</f>
        <v>-552008.2000000001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-537.5</v>
      </c>
      <c r="G35" s="26">
        <f t="shared" si="15"/>
        <v>0</v>
      </c>
      <c r="H35" s="26">
        <f t="shared" si="15"/>
        <v>0</v>
      </c>
      <c r="I35" s="26">
        <f t="shared" si="15"/>
        <v>-537.5</v>
      </c>
      <c r="J35" s="26">
        <f t="shared" si="15"/>
        <v>-537.5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-1612.5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-537.5</v>
      </c>
      <c r="G38" s="24">
        <v>0</v>
      </c>
      <c r="H38" s="24">
        <v>0</v>
      </c>
      <c r="I38" s="24">
        <v>-537.5</v>
      </c>
      <c r="J38" s="24">
        <v>-537.5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-1612.5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 s="65"/>
      <c r="S45"/>
      <c r="T45"/>
      <c r="U45"/>
    </row>
    <row r="46" spans="1:28" ht="15.75">
      <c r="A46" s="2" t="s">
        <v>50</v>
      </c>
      <c r="B46" s="29">
        <f aca="true" t="shared" si="16" ref="B46:P46">+B28+B32</f>
        <v>668130.3063999999</v>
      </c>
      <c r="C46" s="29">
        <f t="shared" si="16"/>
        <v>207893.99680000002</v>
      </c>
      <c r="D46" s="29">
        <f t="shared" si="16"/>
        <v>587019.907</v>
      </c>
      <c r="E46" s="29">
        <f t="shared" si="16"/>
        <v>214858.132</v>
      </c>
      <c r="F46" s="29">
        <f t="shared" si="16"/>
        <v>676238.926</v>
      </c>
      <c r="G46" s="29">
        <f t="shared" si="16"/>
        <v>210677.9688</v>
      </c>
      <c r="H46" s="29">
        <f t="shared" si="16"/>
        <v>737666.2689</v>
      </c>
      <c r="I46" s="29">
        <f t="shared" si="16"/>
        <v>925332.2462</v>
      </c>
      <c r="J46" s="29">
        <f t="shared" si="16"/>
        <v>146577.37</v>
      </c>
      <c r="K46" s="29">
        <f t="shared" si="16"/>
        <v>703584.4698000001</v>
      </c>
      <c r="L46" s="29">
        <f t="shared" si="16"/>
        <v>735965.0295</v>
      </c>
      <c r="M46" s="29">
        <f t="shared" si="16"/>
        <v>953670.5838</v>
      </c>
      <c r="N46" s="29">
        <f t="shared" si="16"/>
        <v>876914.5776</v>
      </c>
      <c r="O46" s="29">
        <f t="shared" si="16"/>
        <v>459541.97520000004</v>
      </c>
      <c r="P46" s="29">
        <f t="shared" si="16"/>
        <v>259178.84519999998</v>
      </c>
      <c r="Q46" s="29">
        <f>SUM(B46:P46)</f>
        <v>8363250.603200001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668130.31</v>
      </c>
      <c r="C49" s="35">
        <f aca="true" t="shared" si="17" ref="C49:P49">SUM(C50:C64)</f>
        <v>207894</v>
      </c>
      <c r="D49" s="35">
        <f t="shared" si="17"/>
        <v>587019.91</v>
      </c>
      <c r="E49" s="35">
        <f t="shared" si="17"/>
        <v>214858.13</v>
      </c>
      <c r="F49" s="35">
        <f t="shared" si="17"/>
        <v>676238.93</v>
      </c>
      <c r="G49" s="35">
        <f t="shared" si="17"/>
        <v>210677.97</v>
      </c>
      <c r="H49" s="35">
        <f t="shared" si="17"/>
        <v>737666.27</v>
      </c>
      <c r="I49" s="35">
        <f t="shared" si="17"/>
        <v>925332.25</v>
      </c>
      <c r="J49" s="35">
        <f t="shared" si="17"/>
        <v>146577.37</v>
      </c>
      <c r="K49" s="35">
        <f t="shared" si="17"/>
        <v>703584.47</v>
      </c>
      <c r="L49" s="35">
        <f t="shared" si="17"/>
        <v>735965.03</v>
      </c>
      <c r="M49" s="35">
        <f t="shared" si="17"/>
        <v>953670.58</v>
      </c>
      <c r="N49" s="35">
        <f t="shared" si="17"/>
        <v>876914.58</v>
      </c>
      <c r="O49" s="35">
        <f t="shared" si="17"/>
        <v>459541.98</v>
      </c>
      <c r="P49" s="35">
        <f t="shared" si="17"/>
        <v>259178.85</v>
      </c>
      <c r="Q49" s="29">
        <f>SUM(Q50:Q64)</f>
        <v>8363250.630000001</v>
      </c>
      <c r="S49" s="64"/>
    </row>
    <row r="50" spans="1:20" ht="18.75" customHeight="1">
      <c r="A50" s="17" t="s">
        <v>83</v>
      </c>
      <c r="B50" s="35">
        <v>668130.31</v>
      </c>
      <c r="C50" s="34">
        <v>0</v>
      </c>
      <c r="D50" s="35">
        <v>587019.91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1255150.2200000002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207894</v>
      </c>
      <c r="D51" s="34">
        <v>0</v>
      </c>
      <c r="E51" s="35">
        <v>214858.13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3">SUM(B51:P51)</f>
        <v>422752.13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676238.93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676238.93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210677.97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210677.97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737666.27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737666.27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925332.25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925332.25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146577.37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146577.37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703584.47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703584.47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735965.03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735965.03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953670.58</v>
      </c>
      <c r="N59" s="34">
        <v>0</v>
      </c>
      <c r="O59" s="34">
        <v>0</v>
      </c>
      <c r="P59" s="34">
        <v>0</v>
      </c>
      <c r="Q59" s="29">
        <f t="shared" si="18"/>
        <v>953670.58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876914.58</v>
      </c>
      <c r="O60" s="34">
        <v>0</v>
      </c>
      <c r="P60" s="34">
        <v>0</v>
      </c>
      <c r="Q60" s="29">
        <f t="shared" si="18"/>
        <v>876914.58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459541.98</v>
      </c>
      <c r="P61" s="34">
        <v>0</v>
      </c>
      <c r="Q61" s="29">
        <f t="shared" si="18"/>
        <v>459541.98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259178.85</v>
      </c>
      <c r="Q62" s="29">
        <f t="shared" si="18"/>
        <v>259178.85</v>
      </c>
      <c r="R62"/>
      <c r="U62"/>
      <c r="AB62"/>
    </row>
    <row r="63" spans="1:28" ht="18.75" customHeight="1">
      <c r="A63" s="17" t="s">
        <v>91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9">
        <f t="shared" si="18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>
        <v>0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2019-08-29T19:32:43Z</dcterms:modified>
  <cp:category/>
  <cp:version/>
  <cp:contentType/>
  <cp:contentStatus/>
</cp:coreProperties>
</file>