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<sst xmlns="http://schemas.openxmlformats.org/spreadsheetml/2006/main" count="104" uniqueCount="98">
  <si>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</si>
  <si>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</si>
  <si>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</si>
  <si>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</si>
  <si>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</si>
  <si>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</si>
  <si>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</si>
  <si>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</si>
  <si>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</si>
  <si>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</si>
  <si>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</si>
  <si>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</si>
  <si>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</si>
  <si>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</si>
  <si>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</si>
  <si>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</si>
  <si>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</si>
  <si>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</si>
  <si>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</si>
  <si>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</si>
  <si>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</si>
  <si>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</si>
  <si>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</si>
  <si>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</si>
  <si>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</si>
  <si>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</si>
  <si>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</si>
  <si>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</si>
  <si>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</si>
  <si>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</si>
  <si>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</si>
  <si>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</si>
  <si>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</si>
  <si>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</si>
  <si>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</si>
  <si>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</si>
  <si>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</si>
  <si>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</si>
  <si>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</si>
  <si>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</si>
  <si>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</si>
  <si>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</si>
  <si>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</si>
  <si>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</si>
  <si>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</si>
  <si>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</si>
  <si>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</si>
  <si>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</si>
  <si>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</si>
  <si>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</si>
  <si>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</si>
  <si>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</si>
  <si>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</si>
  <si>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</si>
  <si>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</si>
  <si>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</si>
  <si>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</si>
  <si>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</si>
  <si>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</si>
  <si>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</si>
  <si>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</si>
  <si>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</si>
  <si>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</si>
  <si>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</si>
  <si>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</si>
  <si>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</si>
  <si>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</si>
  <si>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</si>
  <si>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</si>
  <si>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</si>
  <si>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</si>
  <si>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</si>
  <si>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</si>
  <si>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</si>
  <si>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</si>
  <si>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</si>
  <si>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</si>
  <si>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</si>
  <si>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</si>
  <si>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</si>
  <si>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</si>
  <si>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</si>
  <si>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</si>
  <si>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</si>
  <si>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</si>
  <si>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</si>
  <si>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</si>
  <si>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</si>
  <si>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</si>
  <si>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</si>
  <si>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</si>
  <si>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</si>
  <si>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</si>
  <si>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</si>
  <si>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</si>
  <si>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</si>
  <si>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</si>
  <si>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20/08/19 - VENCIMENTO 27/08/19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</si>
</sst>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357459</v>
      </c>
      <c r="C7" s="10">
        <f>C8+C18+C22</f>
        <v>82605</v>
      </c>
      <c r="D7" s="10">
        <f>D8+D18+D22</f>
        <v>272067</v>
      </c>
      <c r="E7" s="10">
        <f t="shared" si="0"/>
        <v>85250</v>
      </c>
      <c r="F7" s="10">
        <f t="shared" si="0"/>
        <v>341112</v>
      </c>
      <c r="G7" s="10">
        <f t="shared" si="0"/>
        <v>69901</v>
      </c>
      <c r="H7" s="10">
        <f t="shared" si="0"/>
        <v>322788</v>
      </c>
      <c r="I7" s="10">
        <f t="shared" si="0"/>
        <v>479857</v>
      </c>
      <c r="J7" s="10">
        <f t="shared" si="0"/>
        <v>61291</v>
      </c>
      <c r="K7" s="10">
        <f t="shared" si="0"/>
        <v>328526</v>
      </c>
      <c r="L7" s="10">
        <f t="shared" si="0"/>
        <v>287575</v>
      </c>
      <c r="M7" s="10">
        <f t="shared" si="0"/>
        <v>417514</v>
      </c>
      <c r="N7" s="10">
        <f t="shared" si="0"/>
        <v>341615</v>
      </c>
      <c r="O7" s="10">
        <f t="shared" si="0"/>
        <v>142687</v>
      </c>
      <c r="P7" s="10">
        <f t="shared" si="0"/>
        <v>97743</v>
      </c>
      <c r="Q7" s="10">
        <f>+Q8+Q18+Q22</f>
        <v>3687990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172420</v>
      </c>
      <c r="C8" s="12">
        <f>+C9+C10+C14</f>
        <v>38985</v>
      </c>
      <c r="D8" s="12">
        <f>+D9+D10+D14</f>
        <v>139974</v>
      </c>
      <c r="E8" s="12">
        <f t="shared" si="1"/>
        <v>42590</v>
      </c>
      <c r="F8" s="12">
        <f t="shared" si="1"/>
        <v>187466</v>
      </c>
      <c r="G8" s="12">
        <f t="shared" si="1"/>
        <v>34270</v>
      </c>
      <c r="H8" s="12">
        <f t="shared" si="1"/>
        <v>165711</v>
      </c>
      <c r="I8" s="12">
        <f t="shared" si="1"/>
        <v>251502</v>
      </c>
      <c r="J8" s="12">
        <f t="shared" si="1"/>
        <v>31819</v>
      </c>
      <c r="K8" s="12">
        <f t="shared" si="1"/>
        <v>163032</v>
      </c>
      <c r="L8" s="12">
        <f t="shared" si="1"/>
        <v>145848</v>
      </c>
      <c r="M8" s="12">
        <f t="shared" si="1"/>
        <v>226327</v>
      </c>
      <c r="N8" s="12">
        <f t="shared" si="1"/>
        <v>172805</v>
      </c>
      <c r="O8" s="12">
        <f t="shared" si="1"/>
        <v>81383</v>
      </c>
      <c r="P8" s="12">
        <f t="shared" si="1"/>
        <v>58387</v>
      </c>
      <c r="Q8" s="12">
        <f>SUM(B8:P8)</f>
        <v>1912519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11571</v>
      </c>
      <c r="C9" s="14">
        <v>2471</v>
      </c>
      <c r="D9" s="14">
        <v>11776</v>
      </c>
      <c r="E9" s="14">
        <v>4476</v>
      </c>
      <c r="F9" s="14">
        <v>9937</v>
      </c>
      <c r="G9" s="14">
        <v>2120</v>
      </c>
      <c r="H9" s="14">
        <v>9654</v>
      </c>
      <c r="I9" s="14">
        <v>16303</v>
      </c>
      <c r="J9" s="14">
        <v>2761</v>
      </c>
      <c r="K9" s="14">
        <v>15072</v>
      </c>
      <c r="L9" s="14">
        <v>11789</v>
      </c>
      <c r="M9" s="14">
        <v>10589</v>
      </c>
      <c r="N9" s="14">
        <v>9547</v>
      </c>
      <c r="O9" s="14">
        <v>6396</v>
      </c>
      <c r="P9" s="14">
        <v>4847</v>
      </c>
      <c r="Q9" s="12">
        <f aca="true" t="shared" si="2" ref="Q9:Q17">SUM(B9:P9)</f>
        <v>129309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153062</v>
      </c>
      <c r="C10" s="14">
        <f t="shared" si="3"/>
        <v>34702</v>
      </c>
      <c r="D10" s="14">
        <f t="shared" si="3"/>
        <v>122323</v>
      </c>
      <c r="E10" s="14">
        <f t="shared" si="3"/>
        <v>36245</v>
      </c>
      <c r="F10" s="14">
        <f t="shared" si="3"/>
        <v>169145</v>
      </c>
      <c r="G10" s="14">
        <f t="shared" si="3"/>
        <v>30673</v>
      </c>
      <c r="H10" s="14">
        <f t="shared" si="3"/>
        <v>148283</v>
      </c>
      <c r="I10" s="14">
        <f t="shared" si="3"/>
        <v>222907</v>
      </c>
      <c r="J10" s="14">
        <f t="shared" si="3"/>
        <v>27748</v>
      </c>
      <c r="K10" s="14">
        <f t="shared" si="3"/>
        <v>141021</v>
      </c>
      <c r="L10" s="14">
        <f t="shared" si="3"/>
        <v>127496</v>
      </c>
      <c r="M10" s="14">
        <f t="shared" si="3"/>
        <v>205079</v>
      </c>
      <c r="N10" s="14">
        <f t="shared" si="3"/>
        <v>154827</v>
      </c>
      <c r="O10" s="14">
        <f t="shared" si="3"/>
        <v>71748</v>
      </c>
      <c r="P10" s="14">
        <f t="shared" si="3"/>
        <v>51520</v>
      </c>
      <c r="Q10" s="12">
        <f t="shared" si="2"/>
        <v>1696779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63390</v>
      </c>
      <c r="C11" s="14">
        <v>14343</v>
      </c>
      <c r="D11" s="14">
        <v>50775</v>
      </c>
      <c r="E11" s="14">
        <v>16578</v>
      </c>
      <c r="F11" s="14">
        <v>69865</v>
      </c>
      <c r="G11" s="14">
        <v>12770</v>
      </c>
      <c r="H11" s="14">
        <v>60431</v>
      </c>
      <c r="I11" s="14">
        <v>92012</v>
      </c>
      <c r="J11" s="14">
        <v>12233</v>
      </c>
      <c r="K11" s="14">
        <v>61318</v>
      </c>
      <c r="L11" s="14">
        <v>54577</v>
      </c>
      <c r="M11" s="14">
        <v>88390</v>
      </c>
      <c r="N11" s="14">
        <v>64707</v>
      </c>
      <c r="O11" s="14">
        <v>29317</v>
      </c>
      <c r="P11" s="14">
        <v>20644</v>
      </c>
      <c r="Q11" s="12">
        <f t="shared" si="2"/>
        <v>711350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81977</v>
      </c>
      <c r="C12" s="14">
        <v>18794</v>
      </c>
      <c r="D12" s="14">
        <v>62635</v>
      </c>
      <c r="E12" s="14">
        <v>17264</v>
      </c>
      <c r="F12" s="14">
        <v>92873</v>
      </c>
      <c r="G12" s="14">
        <v>16069</v>
      </c>
      <c r="H12" s="14">
        <v>79245</v>
      </c>
      <c r="I12" s="14">
        <v>116314</v>
      </c>
      <c r="J12" s="14">
        <v>14031</v>
      </c>
      <c r="K12" s="14">
        <v>71723</v>
      </c>
      <c r="L12" s="14">
        <v>66390</v>
      </c>
      <c r="M12" s="14">
        <v>108097</v>
      </c>
      <c r="N12" s="14">
        <v>83210</v>
      </c>
      <c r="O12" s="14">
        <v>38648</v>
      </c>
      <c r="P12" s="14">
        <v>28462</v>
      </c>
      <c r="Q12" s="12">
        <f t="shared" si="2"/>
        <v>895732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7695</v>
      </c>
      <c r="C13" s="14">
        <v>1565</v>
      </c>
      <c r="D13" s="14">
        <v>8913</v>
      </c>
      <c r="E13" s="14">
        <v>2403</v>
      </c>
      <c r="F13" s="14">
        <v>6407</v>
      </c>
      <c r="G13" s="14">
        <v>1834</v>
      </c>
      <c r="H13" s="14">
        <v>8607</v>
      </c>
      <c r="I13" s="14">
        <v>14581</v>
      </c>
      <c r="J13" s="14">
        <v>1484</v>
      </c>
      <c r="K13" s="14">
        <v>7980</v>
      </c>
      <c r="L13" s="14">
        <v>6529</v>
      </c>
      <c r="M13" s="14">
        <v>8592</v>
      </c>
      <c r="N13" s="14">
        <v>6910</v>
      </c>
      <c r="O13" s="14">
        <v>3783</v>
      </c>
      <c r="P13" s="14">
        <v>2414</v>
      </c>
      <c r="Q13" s="12">
        <f t="shared" si="2"/>
        <v>89697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7787</v>
      </c>
      <c r="C14" s="14">
        <f t="shared" si="4"/>
        <v>1812</v>
      </c>
      <c r="D14" s="14">
        <f t="shared" si="4"/>
        <v>5875</v>
      </c>
      <c r="E14" s="14">
        <f t="shared" si="4"/>
        <v>1869</v>
      </c>
      <c r="F14" s="14">
        <f t="shared" si="4"/>
        <v>8384</v>
      </c>
      <c r="G14" s="14">
        <f t="shared" si="4"/>
        <v>1477</v>
      </c>
      <c r="H14" s="14">
        <f t="shared" si="4"/>
        <v>7774</v>
      </c>
      <c r="I14" s="14">
        <f t="shared" si="4"/>
        <v>12292</v>
      </c>
      <c r="J14" s="14">
        <f t="shared" si="4"/>
        <v>1310</v>
      </c>
      <c r="K14" s="14">
        <f t="shared" si="4"/>
        <v>6939</v>
      </c>
      <c r="L14" s="14">
        <f t="shared" si="4"/>
        <v>6563</v>
      </c>
      <c r="M14" s="14">
        <f t="shared" si="4"/>
        <v>10659</v>
      </c>
      <c r="N14" s="14">
        <f t="shared" si="4"/>
        <v>8431</v>
      </c>
      <c r="O14" s="14">
        <f t="shared" si="4"/>
        <v>3239</v>
      </c>
      <c r="P14" s="14">
        <f t="shared" si="4"/>
        <v>2020</v>
      </c>
      <c r="Q14" s="12">
        <f t="shared" si="2"/>
        <v>86431</v>
      </c>
    </row>
    <row r="15" spans="1:28" ht="18.75" customHeight="1">
      <c r="A15" s="15" t="s">
        <v>13</v>
      </c>
      <c r="B15" s="14">
        <v>7775</v>
      </c>
      <c r="C15" s="14">
        <v>1807</v>
      </c>
      <c r="D15" s="14">
        <v>5868</v>
      </c>
      <c r="E15" s="14">
        <v>1867</v>
      </c>
      <c r="F15" s="14">
        <v>8372</v>
      </c>
      <c r="G15" s="14">
        <v>1476</v>
      </c>
      <c r="H15" s="14">
        <v>7765</v>
      </c>
      <c r="I15" s="14">
        <v>12280</v>
      </c>
      <c r="J15" s="14">
        <v>1308</v>
      </c>
      <c r="K15" s="14">
        <v>6930</v>
      </c>
      <c r="L15" s="14">
        <v>6554</v>
      </c>
      <c r="M15" s="14">
        <v>10647</v>
      </c>
      <c r="N15" s="14">
        <v>8411</v>
      </c>
      <c r="O15" s="14">
        <v>3230</v>
      </c>
      <c r="P15" s="14">
        <v>2017</v>
      </c>
      <c r="Q15" s="12">
        <f t="shared" si="2"/>
        <v>86307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6</v>
      </c>
      <c r="C16" s="14">
        <v>2</v>
      </c>
      <c r="D16" s="14">
        <v>7</v>
      </c>
      <c r="E16" s="14">
        <v>1</v>
      </c>
      <c r="F16" s="14">
        <v>12</v>
      </c>
      <c r="G16" s="14">
        <v>1</v>
      </c>
      <c r="H16" s="14">
        <v>8</v>
      </c>
      <c r="I16" s="14">
        <v>4</v>
      </c>
      <c r="J16" s="14">
        <v>2</v>
      </c>
      <c r="K16" s="14">
        <v>4</v>
      </c>
      <c r="L16" s="14">
        <v>7</v>
      </c>
      <c r="M16" s="14">
        <v>10</v>
      </c>
      <c r="N16" s="14">
        <v>11</v>
      </c>
      <c r="O16" s="14">
        <v>2</v>
      </c>
      <c r="P16" s="14">
        <v>2</v>
      </c>
      <c r="Q16" s="12">
        <f t="shared" si="2"/>
        <v>79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6</v>
      </c>
      <c r="C17" s="14">
        <v>3</v>
      </c>
      <c r="D17" s="14">
        <v>0</v>
      </c>
      <c r="E17" s="14">
        <v>1</v>
      </c>
      <c r="F17" s="14">
        <v>0</v>
      </c>
      <c r="G17" s="14">
        <v>0</v>
      </c>
      <c r="H17" s="14">
        <v>1</v>
      </c>
      <c r="I17" s="14">
        <v>8</v>
      </c>
      <c r="J17" s="14">
        <v>0</v>
      </c>
      <c r="K17" s="14">
        <v>5</v>
      </c>
      <c r="L17" s="14">
        <v>2</v>
      </c>
      <c r="M17" s="14">
        <v>2</v>
      </c>
      <c r="N17" s="14">
        <v>9</v>
      </c>
      <c r="O17" s="14">
        <v>7</v>
      </c>
      <c r="P17" s="14">
        <v>1</v>
      </c>
      <c r="Q17" s="12">
        <f t="shared" si="2"/>
        <v>45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86843</v>
      </c>
      <c r="C18" s="18">
        <f t="shared" si="5"/>
        <v>18036</v>
      </c>
      <c r="D18" s="18">
        <f t="shared" si="5"/>
        <v>53726</v>
      </c>
      <c r="E18" s="18">
        <f t="shared" si="5"/>
        <v>18226</v>
      </c>
      <c r="F18" s="18">
        <f t="shared" si="5"/>
        <v>54645</v>
      </c>
      <c r="G18" s="18">
        <f t="shared" si="5"/>
        <v>12354</v>
      </c>
      <c r="H18" s="18">
        <f t="shared" si="5"/>
        <v>57319</v>
      </c>
      <c r="I18" s="18">
        <f t="shared" si="5"/>
        <v>82147</v>
      </c>
      <c r="J18" s="18">
        <f t="shared" si="5"/>
        <v>12144</v>
      </c>
      <c r="K18" s="18">
        <f t="shared" si="5"/>
        <v>71597</v>
      </c>
      <c r="L18" s="18">
        <f t="shared" si="5"/>
        <v>61360</v>
      </c>
      <c r="M18" s="18">
        <f t="shared" si="5"/>
        <v>92778</v>
      </c>
      <c r="N18" s="18">
        <f t="shared" si="5"/>
        <v>89780</v>
      </c>
      <c r="O18" s="18">
        <f t="shared" si="5"/>
        <v>34776</v>
      </c>
      <c r="P18" s="18">
        <f t="shared" si="5"/>
        <v>21735</v>
      </c>
      <c r="Q18" s="12">
        <f aca="true" t="shared" si="6" ref="Q18:Q24">SUM(B18:P18)</f>
        <v>767466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49053</v>
      </c>
      <c r="C19" s="14">
        <v>10337</v>
      </c>
      <c r="D19" s="14">
        <v>31488</v>
      </c>
      <c r="E19" s="14">
        <v>11433</v>
      </c>
      <c r="F19" s="14">
        <v>31628</v>
      </c>
      <c r="G19" s="14">
        <v>7352</v>
      </c>
      <c r="H19" s="14">
        <v>32574</v>
      </c>
      <c r="I19" s="14">
        <v>51112</v>
      </c>
      <c r="J19" s="14">
        <v>7717</v>
      </c>
      <c r="K19" s="14">
        <v>42837</v>
      </c>
      <c r="L19" s="14">
        <v>34935</v>
      </c>
      <c r="M19" s="14">
        <v>54285</v>
      </c>
      <c r="N19" s="14">
        <v>50658</v>
      </c>
      <c r="O19" s="14">
        <v>19968</v>
      </c>
      <c r="P19" s="14">
        <v>12316</v>
      </c>
      <c r="Q19" s="12">
        <f t="shared" si="6"/>
        <v>447693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34090</v>
      </c>
      <c r="C20" s="14">
        <v>6891</v>
      </c>
      <c r="D20" s="14">
        <v>18975</v>
      </c>
      <c r="E20" s="14">
        <v>5881</v>
      </c>
      <c r="F20" s="14">
        <v>20778</v>
      </c>
      <c r="G20" s="14">
        <v>4339</v>
      </c>
      <c r="H20" s="14">
        <v>21569</v>
      </c>
      <c r="I20" s="14">
        <v>25994</v>
      </c>
      <c r="J20" s="14">
        <v>3977</v>
      </c>
      <c r="K20" s="14">
        <v>25652</v>
      </c>
      <c r="L20" s="14">
        <v>23811</v>
      </c>
      <c r="M20" s="14">
        <v>34341</v>
      </c>
      <c r="N20" s="14">
        <v>35567</v>
      </c>
      <c r="O20" s="14">
        <v>13367</v>
      </c>
      <c r="P20" s="14">
        <v>8560</v>
      </c>
      <c r="Q20" s="12">
        <f t="shared" si="6"/>
        <v>283792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3700</v>
      </c>
      <c r="C21" s="14">
        <v>808</v>
      </c>
      <c r="D21" s="14">
        <v>3263</v>
      </c>
      <c r="E21" s="14">
        <v>912</v>
      </c>
      <c r="F21" s="14">
        <v>2239</v>
      </c>
      <c r="G21" s="14">
        <v>663</v>
      </c>
      <c r="H21" s="14">
        <v>3176</v>
      </c>
      <c r="I21" s="14">
        <v>5041</v>
      </c>
      <c r="J21" s="14">
        <v>450</v>
      </c>
      <c r="K21" s="14">
        <v>3108</v>
      </c>
      <c r="L21" s="14">
        <v>2614</v>
      </c>
      <c r="M21" s="14">
        <v>4152</v>
      </c>
      <c r="N21" s="14">
        <v>3555</v>
      </c>
      <c r="O21" s="14">
        <v>1441</v>
      </c>
      <c r="P21" s="14">
        <v>859</v>
      </c>
      <c r="Q21" s="12">
        <f t="shared" si="6"/>
        <v>35981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98196</v>
      </c>
      <c r="C22" s="14">
        <f t="shared" si="7"/>
        <v>25584</v>
      </c>
      <c r="D22" s="14">
        <f t="shared" si="7"/>
        <v>78367</v>
      </c>
      <c r="E22" s="14">
        <f t="shared" si="7"/>
        <v>24434</v>
      </c>
      <c r="F22" s="14">
        <f t="shared" si="7"/>
        <v>99001</v>
      </c>
      <c r="G22" s="14">
        <f t="shared" si="7"/>
        <v>23277</v>
      </c>
      <c r="H22" s="14">
        <f t="shared" si="7"/>
        <v>99758</v>
      </c>
      <c r="I22" s="14">
        <f t="shared" si="7"/>
        <v>146208</v>
      </c>
      <c r="J22" s="14">
        <f t="shared" si="7"/>
        <v>17328</v>
      </c>
      <c r="K22" s="14">
        <f t="shared" si="7"/>
        <v>93897</v>
      </c>
      <c r="L22" s="14">
        <f t="shared" si="7"/>
        <v>80367</v>
      </c>
      <c r="M22" s="14">
        <f t="shared" si="7"/>
        <v>98409</v>
      </c>
      <c r="N22" s="14">
        <f t="shared" si="7"/>
        <v>79030</v>
      </c>
      <c r="O22" s="14">
        <f t="shared" si="7"/>
        <v>26528</v>
      </c>
      <c r="P22" s="14">
        <f t="shared" si="7"/>
        <v>17621</v>
      </c>
      <c r="Q22" s="12">
        <f t="shared" si="6"/>
        <v>1008005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54346</v>
      </c>
      <c r="C23" s="14">
        <v>13017</v>
      </c>
      <c r="D23" s="14">
        <v>48905</v>
      </c>
      <c r="E23" s="14">
        <v>14583</v>
      </c>
      <c r="F23" s="14">
        <v>57053</v>
      </c>
      <c r="G23" s="14">
        <v>14497</v>
      </c>
      <c r="H23" s="14">
        <v>57487</v>
      </c>
      <c r="I23" s="14">
        <v>90508</v>
      </c>
      <c r="J23" s="14">
        <v>11854</v>
      </c>
      <c r="K23" s="14">
        <v>58924</v>
      </c>
      <c r="L23" s="14">
        <v>47901</v>
      </c>
      <c r="M23" s="14">
        <v>58223</v>
      </c>
      <c r="N23" s="14">
        <v>46255</v>
      </c>
      <c r="O23" s="14">
        <v>16043</v>
      </c>
      <c r="P23" s="14">
        <v>9324</v>
      </c>
      <c r="Q23" s="12">
        <f t="shared" si="6"/>
        <v>598920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43850</v>
      </c>
      <c r="C24" s="14">
        <v>12567</v>
      </c>
      <c r="D24" s="14">
        <v>29462</v>
      </c>
      <c r="E24" s="14">
        <v>9851</v>
      </c>
      <c r="F24" s="14">
        <v>41948</v>
      </c>
      <c r="G24" s="14">
        <v>8780</v>
      </c>
      <c r="H24" s="14">
        <v>42271</v>
      </c>
      <c r="I24" s="14">
        <v>55700</v>
      </c>
      <c r="J24" s="14">
        <v>5474</v>
      </c>
      <c r="K24" s="14">
        <v>34973</v>
      </c>
      <c r="L24" s="14">
        <v>32466</v>
      </c>
      <c r="M24" s="14">
        <v>40186</v>
      </c>
      <c r="N24" s="14">
        <v>32775</v>
      </c>
      <c r="O24" s="14">
        <v>10485</v>
      </c>
      <c r="P24" s="14">
        <v>8297</v>
      </c>
      <c r="Q24" s="12">
        <f t="shared" si="6"/>
        <v>409085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812175.6743</v>
      </c>
      <c r="C28" s="56">
        <f>C29+C30</f>
        <v>214872.02400000003</v>
      </c>
      <c r="D28" s="56">
        <f>D29+D30</f>
        <v>636727.5685</v>
      </c>
      <c r="E28" s="56">
        <f aca="true" t="shared" si="8" ref="E28:P28">E29+E30</f>
        <v>236327.01</v>
      </c>
      <c r="F28" s="56">
        <f t="shared" si="8"/>
        <v>717709.746</v>
      </c>
      <c r="G28" s="56">
        <f t="shared" si="8"/>
        <v>218175.0012</v>
      </c>
      <c r="H28" s="56">
        <f t="shared" si="8"/>
        <v>784207.9336</v>
      </c>
      <c r="I28" s="56">
        <f t="shared" si="8"/>
        <v>944326.0446</v>
      </c>
      <c r="J28" s="56">
        <f t="shared" si="8"/>
        <v>153533.955</v>
      </c>
      <c r="K28" s="56">
        <f t="shared" si="8"/>
        <v>754643.4911999999</v>
      </c>
      <c r="L28" s="56">
        <f t="shared" si="8"/>
        <v>772267.0275</v>
      </c>
      <c r="M28" s="56">
        <f t="shared" si="8"/>
        <v>979532.7122</v>
      </c>
      <c r="N28" s="56">
        <f t="shared" si="8"/>
        <v>895858.956</v>
      </c>
      <c r="O28" s="56">
        <f t="shared" si="8"/>
        <v>475565.4954</v>
      </c>
      <c r="P28" s="56">
        <f t="shared" si="8"/>
        <v>274565.88379999995</v>
      </c>
      <c r="Q28" s="56">
        <f>SUM(B28:P28)</f>
        <v>8870488.5233</v>
      </c>
      <c r="S28" s="62"/>
    </row>
    <row r="29" spans="1:17" ht="18.75" customHeight="1">
      <c r="A29" s="54" t="s">
        <v>38</v>
      </c>
      <c r="B29" s="52">
        <f aca="true" t="shared" si="9" ref="B29:P29">B26*B7</f>
        <v>803460.5943</v>
      </c>
      <c r="C29" s="52">
        <f>C26*C7</f>
        <v>213682.61400000003</v>
      </c>
      <c r="D29" s="52">
        <f>D26*D7</f>
        <v>629971.1385</v>
      </c>
      <c r="E29" s="52">
        <f t="shared" si="9"/>
        <v>235102.45</v>
      </c>
      <c r="F29" s="52">
        <f t="shared" si="9"/>
        <v>705419.616</v>
      </c>
      <c r="G29" s="52">
        <f t="shared" si="9"/>
        <v>218175.0012</v>
      </c>
      <c r="H29" s="52">
        <f t="shared" si="9"/>
        <v>766524.6636</v>
      </c>
      <c r="I29" s="52">
        <f t="shared" si="9"/>
        <v>939464.0346</v>
      </c>
      <c r="J29" s="52">
        <f t="shared" si="9"/>
        <v>153533.955</v>
      </c>
      <c r="K29" s="52">
        <f t="shared" si="9"/>
        <v>751076.1412</v>
      </c>
      <c r="L29" s="52">
        <f t="shared" si="9"/>
        <v>753590.2875</v>
      </c>
      <c r="M29" s="52">
        <f t="shared" si="9"/>
        <v>957067.3422</v>
      </c>
      <c r="N29" s="52">
        <f t="shared" si="9"/>
        <v>876037.506</v>
      </c>
      <c r="O29" s="52">
        <f t="shared" si="9"/>
        <v>461478.2954</v>
      </c>
      <c r="P29" s="52">
        <f t="shared" si="9"/>
        <v>270415.7838</v>
      </c>
      <c r="Q29" s="53">
        <f>SUM(B29:P29)</f>
        <v>8734999.4233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-49755.3</v>
      </c>
      <c r="C32" s="25">
        <f>+C33+C35+C42+C43+C44-C45</f>
        <v>-10625.3</v>
      </c>
      <c r="D32" s="25">
        <f>+D33+D35+D42+D43+D44-D45</f>
        <v>-50636.8</v>
      </c>
      <c r="E32" s="25">
        <f t="shared" si="10"/>
        <v>-19246.8</v>
      </c>
      <c r="F32" s="25">
        <f t="shared" si="10"/>
        <v>-43266.6</v>
      </c>
      <c r="G32" s="25">
        <f t="shared" si="10"/>
        <v>-9116</v>
      </c>
      <c r="H32" s="25">
        <f t="shared" si="10"/>
        <v>-41512.2</v>
      </c>
      <c r="I32" s="25">
        <f t="shared" si="10"/>
        <v>-70640.4</v>
      </c>
      <c r="J32" s="25">
        <f t="shared" si="10"/>
        <v>-12409.8</v>
      </c>
      <c r="K32" s="25">
        <f t="shared" si="10"/>
        <v>-64809.6</v>
      </c>
      <c r="L32" s="25">
        <f t="shared" si="10"/>
        <v>-50692.7</v>
      </c>
      <c r="M32" s="25">
        <f t="shared" si="10"/>
        <v>-45532.7</v>
      </c>
      <c r="N32" s="25">
        <f t="shared" si="10"/>
        <v>-41052.1</v>
      </c>
      <c r="O32" s="25">
        <f t="shared" si="10"/>
        <v>-27502.8</v>
      </c>
      <c r="P32" s="25">
        <f t="shared" si="10"/>
        <v>-20842.1</v>
      </c>
      <c r="Q32" s="25">
        <f t="shared" si="10"/>
        <v>-557641.2</v>
      </c>
    </row>
    <row r="33" spans="1:17" ht="18.75" customHeight="1">
      <c r="A33" s="17" t="s">
        <v>62</v>
      </c>
      <c r="B33" s="26">
        <f>+B34</f>
        <v>-49755.3</v>
      </c>
      <c r="C33" s="26">
        <f>+C34</f>
        <v>-10625.3</v>
      </c>
      <c r="D33" s="26">
        <f>+D34</f>
        <v>-50636.8</v>
      </c>
      <c r="E33" s="26">
        <f aca="true" t="shared" si="11" ref="E33:Q33">+E34</f>
        <v>-19246.8</v>
      </c>
      <c r="F33" s="26">
        <f t="shared" si="11"/>
        <v>-42729.1</v>
      </c>
      <c r="G33" s="26">
        <f t="shared" si="11"/>
        <v>-9116</v>
      </c>
      <c r="H33" s="26">
        <f t="shared" si="11"/>
        <v>-41512.2</v>
      </c>
      <c r="I33" s="26">
        <f t="shared" si="11"/>
        <v>-70102.9</v>
      </c>
      <c r="J33" s="26">
        <f t="shared" si="11"/>
        <v>-11872.3</v>
      </c>
      <c r="K33" s="26">
        <f t="shared" si="11"/>
        <v>-64809.6</v>
      </c>
      <c r="L33" s="26">
        <f t="shared" si="11"/>
        <v>-50692.7</v>
      </c>
      <c r="M33" s="26">
        <f t="shared" si="11"/>
        <v>-45532.7</v>
      </c>
      <c r="N33" s="26">
        <f t="shared" si="11"/>
        <v>-41052.1</v>
      </c>
      <c r="O33" s="26">
        <f t="shared" si="11"/>
        <v>-27502.8</v>
      </c>
      <c r="P33" s="26">
        <f t="shared" si="11"/>
        <v>-20842.1</v>
      </c>
      <c r="Q33" s="26">
        <f t="shared" si="11"/>
        <v>-556028.7</v>
      </c>
    </row>
    <row r="34" spans="1:28" ht="18.75" customHeight="1">
      <c r="A34" s="13" t="s">
        <v>39</v>
      </c>
      <c r="B34" s="20">
        <f aca="true" t="shared" si="12" ref="B34:G34">ROUND(-B9*$F$3,2)</f>
        <v>-49755.3</v>
      </c>
      <c r="C34" s="20">
        <f t="shared" si="12"/>
        <v>-10625.3</v>
      </c>
      <c r="D34" s="20">
        <f t="shared" si="12"/>
        <v>-50636.8</v>
      </c>
      <c r="E34" s="20">
        <f t="shared" si="12"/>
        <v>-19246.8</v>
      </c>
      <c r="F34" s="20">
        <f t="shared" si="12"/>
        <v>-42729.1</v>
      </c>
      <c r="G34" s="20">
        <f t="shared" si="12"/>
        <v>-9116</v>
      </c>
      <c r="H34" s="20">
        <f aca="true" t="shared" si="13" ref="H34:P34">ROUND(-H9*$F$3,2)</f>
        <v>-41512.2</v>
      </c>
      <c r="I34" s="20">
        <f t="shared" si="13"/>
        <v>-70102.9</v>
      </c>
      <c r="J34" s="20">
        <f t="shared" si="13"/>
        <v>-11872.3</v>
      </c>
      <c r="K34" s="20">
        <f>ROUND(-K9*$F$3,2)</f>
        <v>-64809.6</v>
      </c>
      <c r="L34" s="20">
        <f>ROUND(-L9*$F$3,2)</f>
        <v>-50692.7</v>
      </c>
      <c r="M34" s="20">
        <f>ROUND(-M9*$F$3,2)</f>
        <v>-45532.7</v>
      </c>
      <c r="N34" s="20">
        <f>ROUND(-N9*$F$3,2)</f>
        <v>-41052.1</v>
      </c>
      <c r="O34" s="20">
        <f t="shared" si="13"/>
        <v>-27502.8</v>
      </c>
      <c r="P34" s="20">
        <f t="shared" si="13"/>
        <v>-20842.1</v>
      </c>
      <c r="Q34" s="44">
        <f aca="true" t="shared" si="14" ref="Q34:Q45">SUM(B34:P34)</f>
        <v>-556028.7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0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762420.3742999999</v>
      </c>
      <c r="C46" s="29">
        <f t="shared" si="16"/>
        <v>204246.72400000005</v>
      </c>
      <c r="D46" s="29">
        <f t="shared" si="16"/>
        <v>586090.7685</v>
      </c>
      <c r="E46" s="29">
        <f t="shared" si="16"/>
        <v>217080.21000000002</v>
      </c>
      <c r="F46" s="29">
        <f t="shared" si="16"/>
        <v>674443.1460000001</v>
      </c>
      <c r="G46" s="29">
        <f t="shared" si="16"/>
        <v>209059.0012</v>
      </c>
      <c r="H46" s="29">
        <f t="shared" si="16"/>
        <v>742695.7336</v>
      </c>
      <c r="I46" s="29">
        <f t="shared" si="16"/>
        <v>873685.6446</v>
      </c>
      <c r="J46" s="29">
        <f t="shared" si="16"/>
        <v>141124.155</v>
      </c>
      <c r="K46" s="29">
        <f t="shared" si="16"/>
        <v>689833.8912</v>
      </c>
      <c r="L46" s="29">
        <f t="shared" si="16"/>
        <v>721574.3275</v>
      </c>
      <c r="M46" s="29">
        <f t="shared" si="16"/>
        <v>934000.0122</v>
      </c>
      <c r="N46" s="29">
        <f t="shared" si="16"/>
        <v>854806.856</v>
      </c>
      <c r="O46" s="29">
        <f t="shared" si="16"/>
        <v>448062.6954</v>
      </c>
      <c r="P46" s="29">
        <f t="shared" si="16"/>
        <v>253723.78379999995</v>
      </c>
      <c r="Q46" s="29">
        <f>SUM(B46:P46)</f>
        <v>8312847.323299998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762420.37</v>
      </c>
      <c r="C49" s="35">
        <f aca="true" t="shared" si="17" ref="C49:P49">SUM(C50:C64)</f>
        <v>204246.72</v>
      </c>
      <c r="D49" s="35">
        <f t="shared" si="17"/>
        <v>586090.77</v>
      </c>
      <c r="E49" s="35">
        <f t="shared" si="17"/>
        <v>217080.21</v>
      </c>
      <c r="F49" s="35">
        <f t="shared" si="17"/>
        <v>674443.15</v>
      </c>
      <c r="G49" s="35">
        <f t="shared" si="17"/>
        <v>209059</v>
      </c>
      <c r="H49" s="35">
        <f t="shared" si="17"/>
        <v>742695.73</v>
      </c>
      <c r="I49" s="35">
        <f t="shared" si="17"/>
        <v>873685.64</v>
      </c>
      <c r="J49" s="35">
        <f t="shared" si="17"/>
        <v>141124.16</v>
      </c>
      <c r="K49" s="35">
        <f t="shared" si="17"/>
        <v>689833.89</v>
      </c>
      <c r="L49" s="35">
        <f t="shared" si="17"/>
        <v>721574.33</v>
      </c>
      <c r="M49" s="35">
        <f t="shared" si="17"/>
        <v>934000.02</v>
      </c>
      <c r="N49" s="35">
        <f t="shared" si="17"/>
        <v>854806.86</v>
      </c>
      <c r="O49" s="35">
        <f t="shared" si="17"/>
        <v>448062.7</v>
      </c>
      <c r="P49" s="35">
        <f t="shared" si="17"/>
        <v>253723.78</v>
      </c>
      <c r="Q49" s="29">
        <f>SUM(Q50:Q64)</f>
        <v>8312847.330000001</v>
      </c>
      <c r="S49" s="64"/>
    </row>
    <row r="50" spans="1:20" ht="18.75" customHeight="1">
      <c r="A50" s="17" t="s">
        <v>83</v>
      </c>
      <c r="B50" s="35">
        <v>762420.37</v>
      </c>
      <c r="C50" s="34">
        <v>0</v>
      </c>
      <c r="D50" s="35">
        <v>586090.77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1348511.1400000001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204246.72</v>
      </c>
      <c r="D51" s="34">
        <v>0</v>
      </c>
      <c r="E51" s="35">
        <v>217080.21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421326.93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674443.15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674443.15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209059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209059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742695.73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742695.73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873685.64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873685.64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141124.16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141124.16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689833.89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689833.89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721574.33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721574.33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934000.02</v>
      </c>
      <c r="N59" s="34">
        <v>0</v>
      </c>
      <c r="O59" s="34">
        <v>0</v>
      </c>
      <c r="P59" s="34">
        <v>0</v>
      </c>
      <c r="Q59" s="29">
        <f t="shared" si="18"/>
        <v>934000.02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854806.86</v>
      </c>
      <c r="O60" s="34">
        <v>0</v>
      </c>
      <c r="P60" s="34">
        <v>0</v>
      </c>
      <c r="Q60" s="29">
        <f t="shared" si="18"/>
        <v>854806.86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448062.7</v>
      </c>
      <c r="P61" s="34">
        <v>0</v>
      </c>
      <c r="Q61" s="29">
        <f t="shared" si="18"/>
        <v>448062.7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253723.78</v>
      </c>
      <c r="Q62" s="29">
        <f t="shared" si="18"/>
        <v>253723.78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2019-08-26T19:28:53Z</dcterms:modified>
  <cp:category/>
  <cp:version/>
  <cp:contentType/>
  <cp:contentStatus/>
</cp:coreProperties>
</file>