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<sst xmlns="http://schemas.openxmlformats.org/spreadsheetml/2006/main" count="104" uniqueCount="98">
  <si>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</si>
  <si>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</si>
  <si>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</si>
  <si>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</si>
  <si>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</si>
  <si>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</si>
  <si>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</si>
  <si>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</si>
  <si>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</si>
  <si>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</si>
  <si>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</si>
  <si>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</si>
  <si>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</si>
  <si>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</si>
  <si>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</si>
  <si>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</si>
  <si>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</si>
  <si>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</si>
  <si>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</si>
  <si>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</si>
  <si>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</si>
  <si>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</si>
  <si>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</si>
  <si>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</si>
  <si>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</si>
  <si>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</si>
  <si>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</si>
  <si>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</si>
  <si>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</si>
  <si>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</si>
  <si>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</si>
  <si>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</si>
  <si>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</si>
  <si>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</si>
  <si>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</si>
  <si>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</si>
  <si>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</si>
  <si>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</si>
  <si>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</si>
  <si>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</si>
  <si>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</si>
  <si>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</si>
  <si>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</si>
  <si>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</si>
  <si>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</si>
  <si>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</si>
  <si>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</si>
  <si>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</si>
  <si>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</si>
  <si>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</si>
  <si>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</si>
  <si>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</si>
  <si>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</si>
  <si>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</si>
  <si>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</si>
  <si>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</si>
  <si>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</si>
  <si>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</si>
  <si>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</si>
  <si>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</si>
  <si>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</si>
  <si>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</si>
  <si>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</si>
  <si>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</si>
  <si>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</si>
  <si>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</si>
  <si>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</si>
  <si>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</si>
  <si>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</si>
  <si>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</si>
  <si>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</si>
  <si>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</si>
  <si>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</si>
  <si>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</si>
  <si>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</si>
  <si>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</si>
  <si>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</si>
  <si>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</si>
  <si>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</si>
  <si>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</si>
  <si>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</si>
  <si>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</si>
  <si>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</si>
  <si>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</si>
  <si>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</si>
  <si>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</si>
  <si>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</si>
  <si>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</si>
  <si>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</si>
  <si>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</si>
  <si>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</si>
  <si>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</si>
  <si>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</si>
  <si>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</si>
  <si>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</si>
  <si>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</si>
  <si>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</si>
  <si>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16/08/19 - VENCIMENTO 23/08/19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</si>
</sst>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638175</xdr:colOff>
      <xdr:row>84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638175</xdr:colOff>
      <xdr:row>84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638175</xdr:colOff>
      <xdr:row>84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64</v>
      </c>
      <c r="C5" s="4" t="s">
        <v>65</v>
      </c>
      <c r="D5" s="4" t="s">
        <v>64</v>
      </c>
      <c r="E5" s="4" t="s">
        <v>65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63</v>
      </c>
      <c r="C6" s="3" t="s">
        <v>63</v>
      </c>
      <c r="D6" s="3" t="s">
        <v>66</v>
      </c>
      <c r="E6" s="3" t="s">
        <v>66</v>
      </c>
      <c r="F6" s="3" t="s">
        <v>67</v>
      </c>
      <c r="G6" s="3" t="s">
        <v>68</v>
      </c>
      <c r="H6" s="3" t="s">
        <v>69</v>
      </c>
      <c r="I6" s="3" t="s">
        <v>70</v>
      </c>
      <c r="J6" s="59" t="s">
        <v>71</v>
      </c>
      <c r="K6" s="59" t="s">
        <v>72</v>
      </c>
      <c r="L6" s="3" t="s">
        <v>73</v>
      </c>
      <c r="M6" s="3" t="s">
        <v>74</v>
      </c>
      <c r="N6" s="3" t="s">
        <v>75</v>
      </c>
      <c r="O6" s="3" t="s">
        <v>76</v>
      </c>
      <c r="P6" s="3" t="s">
        <v>77</v>
      </c>
      <c r="Q6" s="74"/>
    </row>
    <row r="7" spans="1:28" ht="18.75" customHeight="1">
      <c r="A7" s="9" t="s">
        <v>3</v>
      </c>
      <c r="B7" s="10">
        <f aca="true" t="shared" si="0" ref="B7:P7">B8+B18+B22</f>
        <v>401416</v>
      </c>
      <c r="C7" s="10">
        <f>C8+C18+C22</f>
        <v>83868</v>
      </c>
      <c r="D7" s="10">
        <f>D8+D18+D22</f>
        <v>270635</v>
      </c>
      <c r="E7" s="10">
        <f t="shared" si="0"/>
        <v>84232</v>
      </c>
      <c r="F7" s="10">
        <f t="shared" si="0"/>
        <v>345548</v>
      </c>
      <c r="G7" s="10">
        <f t="shared" si="0"/>
        <v>71030</v>
      </c>
      <c r="H7" s="10">
        <f t="shared" si="0"/>
        <v>323846</v>
      </c>
      <c r="I7" s="10">
        <f t="shared" si="0"/>
        <v>505676</v>
      </c>
      <c r="J7" s="10">
        <f t="shared" si="0"/>
        <v>56548</v>
      </c>
      <c r="K7" s="10">
        <f t="shared" si="0"/>
        <v>350592</v>
      </c>
      <c r="L7" s="10">
        <f t="shared" si="0"/>
        <v>294548</v>
      </c>
      <c r="M7" s="10">
        <f t="shared" si="0"/>
        <v>436573</v>
      </c>
      <c r="N7" s="10">
        <f t="shared" si="0"/>
        <v>355850</v>
      </c>
      <c r="O7" s="10">
        <f t="shared" si="0"/>
        <v>146760</v>
      </c>
      <c r="P7" s="10">
        <f t="shared" si="0"/>
        <v>99134</v>
      </c>
      <c r="Q7" s="10">
        <f>+Q8+Q18+Q22</f>
        <v>3826256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179179</v>
      </c>
      <c r="C8" s="12">
        <f>+C9+C10+C14</f>
        <v>36962</v>
      </c>
      <c r="D8" s="12">
        <f>+D9+D10+D14</f>
        <v>130894</v>
      </c>
      <c r="E8" s="12">
        <f t="shared" si="1"/>
        <v>40001</v>
      </c>
      <c r="F8" s="12">
        <f t="shared" si="1"/>
        <v>184032</v>
      </c>
      <c r="G8" s="12">
        <f t="shared" si="1"/>
        <v>32357</v>
      </c>
      <c r="H8" s="12">
        <f t="shared" si="1"/>
        <v>161436</v>
      </c>
      <c r="I8" s="12">
        <f t="shared" si="1"/>
        <v>252132</v>
      </c>
      <c r="J8" s="12">
        <f t="shared" si="1"/>
        <v>29125</v>
      </c>
      <c r="K8" s="12">
        <f t="shared" si="1"/>
        <v>169382</v>
      </c>
      <c r="L8" s="12">
        <f t="shared" si="1"/>
        <v>140146</v>
      </c>
      <c r="M8" s="12">
        <f t="shared" si="1"/>
        <v>218731</v>
      </c>
      <c r="N8" s="12">
        <f t="shared" si="1"/>
        <v>166772</v>
      </c>
      <c r="O8" s="12">
        <f t="shared" si="1"/>
        <v>78179</v>
      </c>
      <c r="P8" s="12">
        <f t="shared" si="1"/>
        <v>56953</v>
      </c>
      <c r="Q8" s="12">
        <f>SUM(B8:P8)</f>
        <v>1876281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14286</v>
      </c>
      <c r="C9" s="14">
        <v>2785</v>
      </c>
      <c r="D9" s="14">
        <v>12787</v>
      </c>
      <c r="E9" s="14">
        <v>4670</v>
      </c>
      <c r="F9" s="14">
        <v>11615</v>
      </c>
      <c r="G9" s="14">
        <v>2406</v>
      </c>
      <c r="H9" s="14">
        <v>10991</v>
      </c>
      <c r="I9" s="14">
        <v>19653</v>
      </c>
      <c r="J9" s="14">
        <v>2894</v>
      </c>
      <c r="K9" s="14">
        <v>17922</v>
      </c>
      <c r="L9" s="14">
        <v>12722</v>
      </c>
      <c r="M9" s="14">
        <v>11369</v>
      </c>
      <c r="N9" s="14">
        <v>10451</v>
      </c>
      <c r="O9" s="14">
        <v>6932</v>
      </c>
      <c r="P9" s="14">
        <v>5201</v>
      </c>
      <c r="Q9" s="12">
        <f aca="true" t="shared" si="2" ref="Q9:Q17">SUM(B9:P9)</f>
        <v>146684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156458</v>
      </c>
      <c r="C10" s="14">
        <f t="shared" si="3"/>
        <v>32445</v>
      </c>
      <c r="D10" s="14">
        <f t="shared" si="3"/>
        <v>112254</v>
      </c>
      <c r="E10" s="14">
        <f t="shared" si="3"/>
        <v>33542</v>
      </c>
      <c r="F10" s="14">
        <f t="shared" si="3"/>
        <v>164235</v>
      </c>
      <c r="G10" s="14">
        <f t="shared" si="3"/>
        <v>28464</v>
      </c>
      <c r="H10" s="14">
        <f t="shared" si="3"/>
        <v>142668</v>
      </c>
      <c r="I10" s="14">
        <f t="shared" si="3"/>
        <v>219646</v>
      </c>
      <c r="J10" s="14">
        <f t="shared" si="3"/>
        <v>25042</v>
      </c>
      <c r="K10" s="14">
        <f t="shared" si="3"/>
        <v>144193</v>
      </c>
      <c r="L10" s="14">
        <f t="shared" si="3"/>
        <v>120907</v>
      </c>
      <c r="M10" s="14">
        <f t="shared" si="3"/>
        <v>196398</v>
      </c>
      <c r="N10" s="14">
        <f t="shared" si="3"/>
        <v>147637</v>
      </c>
      <c r="O10" s="14">
        <f t="shared" si="3"/>
        <v>67991</v>
      </c>
      <c r="P10" s="14">
        <f t="shared" si="3"/>
        <v>49660</v>
      </c>
      <c r="Q10" s="12">
        <f t="shared" si="2"/>
        <v>1641540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71774</v>
      </c>
      <c r="C11" s="14">
        <v>14933</v>
      </c>
      <c r="D11" s="14">
        <v>51016</v>
      </c>
      <c r="E11" s="14">
        <v>16444</v>
      </c>
      <c r="F11" s="14">
        <v>78932</v>
      </c>
      <c r="G11" s="14">
        <v>13174</v>
      </c>
      <c r="H11" s="14">
        <v>67756</v>
      </c>
      <c r="I11" s="14">
        <v>105822</v>
      </c>
      <c r="J11" s="14">
        <v>13111</v>
      </c>
      <c r="K11" s="14">
        <v>71864</v>
      </c>
      <c r="L11" s="14">
        <v>56525</v>
      </c>
      <c r="M11" s="14">
        <v>93710</v>
      </c>
      <c r="N11" s="14">
        <v>68624</v>
      </c>
      <c r="O11" s="14">
        <v>30772</v>
      </c>
      <c r="P11" s="14">
        <v>23383</v>
      </c>
      <c r="Q11" s="12">
        <f t="shared" si="2"/>
        <v>777840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76831</v>
      </c>
      <c r="C12" s="14">
        <v>15934</v>
      </c>
      <c r="D12" s="14">
        <v>52939</v>
      </c>
      <c r="E12" s="14">
        <v>14922</v>
      </c>
      <c r="F12" s="14">
        <v>79313</v>
      </c>
      <c r="G12" s="14">
        <v>13593</v>
      </c>
      <c r="H12" s="14">
        <v>67103</v>
      </c>
      <c r="I12" s="14">
        <v>99696</v>
      </c>
      <c r="J12" s="14">
        <v>10686</v>
      </c>
      <c r="K12" s="14">
        <v>64702</v>
      </c>
      <c r="L12" s="14">
        <v>58423</v>
      </c>
      <c r="M12" s="14">
        <v>94638</v>
      </c>
      <c r="N12" s="14">
        <v>72440</v>
      </c>
      <c r="O12" s="14">
        <v>33597</v>
      </c>
      <c r="P12" s="14">
        <v>24042</v>
      </c>
      <c r="Q12" s="12">
        <f t="shared" si="2"/>
        <v>778859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7853</v>
      </c>
      <c r="C13" s="14">
        <v>1578</v>
      </c>
      <c r="D13" s="14">
        <v>8299</v>
      </c>
      <c r="E13" s="14">
        <v>2176</v>
      </c>
      <c r="F13" s="14">
        <v>5990</v>
      </c>
      <c r="G13" s="14">
        <v>1697</v>
      </c>
      <c r="H13" s="14">
        <v>7809</v>
      </c>
      <c r="I13" s="14">
        <v>14128</v>
      </c>
      <c r="J13" s="14">
        <v>1245</v>
      </c>
      <c r="K13" s="14">
        <v>7627</v>
      </c>
      <c r="L13" s="14">
        <v>5959</v>
      </c>
      <c r="M13" s="14">
        <v>8050</v>
      </c>
      <c r="N13" s="14">
        <v>6573</v>
      </c>
      <c r="O13" s="14">
        <v>3622</v>
      </c>
      <c r="P13" s="14">
        <v>2235</v>
      </c>
      <c r="Q13" s="12">
        <f t="shared" si="2"/>
        <v>84841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8435</v>
      </c>
      <c r="C14" s="14">
        <f t="shared" si="4"/>
        <v>1732</v>
      </c>
      <c r="D14" s="14">
        <f t="shared" si="4"/>
        <v>5853</v>
      </c>
      <c r="E14" s="14">
        <f t="shared" si="4"/>
        <v>1789</v>
      </c>
      <c r="F14" s="14">
        <f t="shared" si="4"/>
        <v>8182</v>
      </c>
      <c r="G14" s="14">
        <f t="shared" si="4"/>
        <v>1487</v>
      </c>
      <c r="H14" s="14">
        <f t="shared" si="4"/>
        <v>7777</v>
      </c>
      <c r="I14" s="14">
        <f t="shared" si="4"/>
        <v>12833</v>
      </c>
      <c r="J14" s="14">
        <f t="shared" si="4"/>
        <v>1189</v>
      </c>
      <c r="K14" s="14">
        <f t="shared" si="4"/>
        <v>7267</v>
      </c>
      <c r="L14" s="14">
        <f t="shared" si="4"/>
        <v>6517</v>
      </c>
      <c r="M14" s="14">
        <f t="shared" si="4"/>
        <v>10964</v>
      </c>
      <c r="N14" s="14">
        <f t="shared" si="4"/>
        <v>8684</v>
      </c>
      <c r="O14" s="14">
        <f t="shared" si="4"/>
        <v>3256</v>
      </c>
      <c r="P14" s="14">
        <f t="shared" si="4"/>
        <v>2092</v>
      </c>
      <c r="Q14" s="12">
        <f t="shared" si="2"/>
        <v>88057</v>
      </c>
    </row>
    <row r="15" spans="1:28" ht="18.75" customHeight="1">
      <c r="A15" s="15" t="s">
        <v>13</v>
      </c>
      <c r="B15" s="14">
        <v>8428</v>
      </c>
      <c r="C15" s="14">
        <v>1729</v>
      </c>
      <c r="D15" s="14">
        <v>5841</v>
      </c>
      <c r="E15" s="14">
        <v>1787</v>
      </c>
      <c r="F15" s="14">
        <v>8173</v>
      </c>
      <c r="G15" s="14">
        <v>1486</v>
      </c>
      <c r="H15" s="14">
        <v>7770</v>
      </c>
      <c r="I15" s="14">
        <v>12813</v>
      </c>
      <c r="J15" s="14">
        <v>1188</v>
      </c>
      <c r="K15" s="14">
        <v>7255</v>
      </c>
      <c r="L15" s="14">
        <v>6504</v>
      </c>
      <c r="M15" s="14">
        <v>10952</v>
      </c>
      <c r="N15" s="14">
        <v>8677</v>
      </c>
      <c r="O15" s="14">
        <v>3245</v>
      </c>
      <c r="P15" s="14">
        <v>2089</v>
      </c>
      <c r="Q15" s="12">
        <f t="shared" si="2"/>
        <v>87937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6</v>
      </c>
      <c r="C16" s="14">
        <v>2</v>
      </c>
      <c r="D16" s="14">
        <v>8</v>
      </c>
      <c r="E16" s="14">
        <v>1</v>
      </c>
      <c r="F16" s="14">
        <v>6</v>
      </c>
      <c r="G16" s="14">
        <v>0</v>
      </c>
      <c r="H16" s="14">
        <v>3</v>
      </c>
      <c r="I16" s="14">
        <v>7</v>
      </c>
      <c r="J16" s="14">
        <v>1</v>
      </c>
      <c r="K16" s="14">
        <v>4</v>
      </c>
      <c r="L16" s="14">
        <v>8</v>
      </c>
      <c r="M16" s="14">
        <v>10</v>
      </c>
      <c r="N16" s="14">
        <v>5</v>
      </c>
      <c r="O16" s="14">
        <v>6</v>
      </c>
      <c r="P16" s="14">
        <v>1</v>
      </c>
      <c r="Q16" s="12">
        <f t="shared" si="2"/>
        <v>68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1</v>
      </c>
      <c r="C17" s="14">
        <v>1</v>
      </c>
      <c r="D17" s="14">
        <v>4</v>
      </c>
      <c r="E17" s="14">
        <v>1</v>
      </c>
      <c r="F17" s="14">
        <v>3</v>
      </c>
      <c r="G17" s="14">
        <v>1</v>
      </c>
      <c r="H17" s="14">
        <v>4</v>
      </c>
      <c r="I17" s="14">
        <v>13</v>
      </c>
      <c r="J17" s="14">
        <v>0</v>
      </c>
      <c r="K17" s="14">
        <v>8</v>
      </c>
      <c r="L17" s="14">
        <v>5</v>
      </c>
      <c r="M17" s="14">
        <v>2</v>
      </c>
      <c r="N17" s="14">
        <v>2</v>
      </c>
      <c r="O17" s="14">
        <v>5</v>
      </c>
      <c r="P17" s="14">
        <v>2</v>
      </c>
      <c r="Q17" s="12">
        <f t="shared" si="2"/>
        <v>52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112867</v>
      </c>
      <c r="C18" s="18">
        <f t="shared" si="5"/>
        <v>21397</v>
      </c>
      <c r="D18" s="18">
        <f t="shared" si="5"/>
        <v>62890</v>
      </c>
      <c r="E18" s="18">
        <f t="shared" si="5"/>
        <v>20540</v>
      </c>
      <c r="F18" s="18">
        <f t="shared" si="5"/>
        <v>62019</v>
      </c>
      <c r="G18" s="18">
        <f t="shared" si="5"/>
        <v>15203</v>
      </c>
      <c r="H18" s="18">
        <f t="shared" si="5"/>
        <v>63529</v>
      </c>
      <c r="I18" s="18">
        <f t="shared" si="5"/>
        <v>101449</v>
      </c>
      <c r="J18" s="18">
        <f t="shared" si="5"/>
        <v>11674</v>
      </c>
      <c r="K18" s="18">
        <f t="shared" si="5"/>
        <v>80854</v>
      </c>
      <c r="L18" s="18">
        <f t="shared" si="5"/>
        <v>71924</v>
      </c>
      <c r="M18" s="18">
        <f t="shared" si="5"/>
        <v>114405</v>
      </c>
      <c r="N18" s="18">
        <f t="shared" si="5"/>
        <v>107413</v>
      </c>
      <c r="O18" s="18">
        <f t="shared" si="5"/>
        <v>41596</v>
      </c>
      <c r="P18" s="18">
        <f t="shared" si="5"/>
        <v>24443</v>
      </c>
      <c r="Q18" s="12">
        <f aca="true" t="shared" si="6" ref="Q18:Q24">SUM(B18:P18)</f>
        <v>912203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54004</v>
      </c>
      <c r="C19" s="14">
        <v>10248</v>
      </c>
      <c r="D19" s="14">
        <v>31125</v>
      </c>
      <c r="E19" s="14">
        <v>11348</v>
      </c>
      <c r="F19" s="14">
        <v>23097</v>
      </c>
      <c r="G19" s="14">
        <v>7464</v>
      </c>
      <c r="H19" s="14">
        <v>25056</v>
      </c>
      <c r="I19" s="14">
        <v>44720</v>
      </c>
      <c r="J19" s="14">
        <v>5289</v>
      </c>
      <c r="K19" s="14">
        <v>38217</v>
      </c>
      <c r="L19" s="14">
        <v>35789</v>
      </c>
      <c r="M19" s="14">
        <v>57303</v>
      </c>
      <c r="N19" s="14">
        <v>52925</v>
      </c>
      <c r="O19" s="14">
        <v>20461</v>
      </c>
      <c r="P19" s="14">
        <v>10206</v>
      </c>
      <c r="Q19" s="12">
        <f t="shared" si="6"/>
        <v>427252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54890</v>
      </c>
      <c r="C20" s="14">
        <v>10385</v>
      </c>
      <c r="D20" s="14">
        <v>28805</v>
      </c>
      <c r="E20" s="14">
        <v>8353</v>
      </c>
      <c r="F20" s="14">
        <v>36800</v>
      </c>
      <c r="G20" s="14">
        <v>7131</v>
      </c>
      <c r="H20" s="14">
        <v>35612</v>
      </c>
      <c r="I20" s="14">
        <v>51918</v>
      </c>
      <c r="J20" s="14">
        <v>6031</v>
      </c>
      <c r="K20" s="14">
        <v>39732</v>
      </c>
      <c r="L20" s="14">
        <v>33704</v>
      </c>
      <c r="M20" s="14">
        <v>53324</v>
      </c>
      <c r="N20" s="14">
        <v>51228</v>
      </c>
      <c r="O20" s="14">
        <v>19710</v>
      </c>
      <c r="P20" s="14">
        <v>13400</v>
      </c>
      <c r="Q20" s="12">
        <f t="shared" si="6"/>
        <v>451023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3973</v>
      </c>
      <c r="C21" s="14">
        <v>764</v>
      </c>
      <c r="D21" s="14">
        <v>2960</v>
      </c>
      <c r="E21" s="14">
        <v>839</v>
      </c>
      <c r="F21" s="14">
        <v>2122</v>
      </c>
      <c r="G21" s="14">
        <v>608</v>
      </c>
      <c r="H21" s="14">
        <v>2861</v>
      </c>
      <c r="I21" s="14">
        <v>4811</v>
      </c>
      <c r="J21" s="14">
        <v>354</v>
      </c>
      <c r="K21" s="14">
        <v>2905</v>
      </c>
      <c r="L21" s="14">
        <v>2431</v>
      </c>
      <c r="M21" s="14">
        <v>3778</v>
      </c>
      <c r="N21" s="14">
        <v>3260</v>
      </c>
      <c r="O21" s="14">
        <v>1425</v>
      </c>
      <c r="P21" s="14">
        <v>837</v>
      </c>
      <c r="Q21" s="12">
        <f t="shared" si="6"/>
        <v>33928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109370</v>
      </c>
      <c r="C22" s="14">
        <f t="shared" si="7"/>
        <v>25509</v>
      </c>
      <c r="D22" s="14">
        <f t="shared" si="7"/>
        <v>76851</v>
      </c>
      <c r="E22" s="14">
        <f t="shared" si="7"/>
        <v>23691</v>
      </c>
      <c r="F22" s="14">
        <f t="shared" si="7"/>
        <v>99497</v>
      </c>
      <c r="G22" s="14">
        <f t="shared" si="7"/>
        <v>23470</v>
      </c>
      <c r="H22" s="14">
        <f t="shared" si="7"/>
        <v>98881</v>
      </c>
      <c r="I22" s="14">
        <f t="shared" si="7"/>
        <v>152095</v>
      </c>
      <c r="J22" s="14">
        <f t="shared" si="7"/>
        <v>15749</v>
      </c>
      <c r="K22" s="14">
        <f t="shared" si="7"/>
        <v>100356</v>
      </c>
      <c r="L22" s="14">
        <f t="shared" si="7"/>
        <v>82478</v>
      </c>
      <c r="M22" s="14">
        <f t="shared" si="7"/>
        <v>103437</v>
      </c>
      <c r="N22" s="14">
        <f t="shared" si="7"/>
        <v>81665</v>
      </c>
      <c r="O22" s="14">
        <f t="shared" si="7"/>
        <v>26985</v>
      </c>
      <c r="P22" s="14">
        <f t="shared" si="7"/>
        <v>17738</v>
      </c>
      <c r="Q22" s="12">
        <f t="shared" si="6"/>
        <v>1037772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64260</v>
      </c>
      <c r="C23" s="14">
        <v>13871</v>
      </c>
      <c r="D23" s="14">
        <v>49785</v>
      </c>
      <c r="E23" s="14">
        <v>14971</v>
      </c>
      <c r="F23" s="14">
        <v>59688</v>
      </c>
      <c r="G23" s="14">
        <v>15147</v>
      </c>
      <c r="H23" s="14">
        <v>60213</v>
      </c>
      <c r="I23" s="14">
        <v>96938</v>
      </c>
      <c r="J23" s="14">
        <v>11189</v>
      </c>
      <c r="K23" s="14">
        <v>65645</v>
      </c>
      <c r="L23" s="14">
        <v>52024</v>
      </c>
      <c r="M23" s="14">
        <v>64618</v>
      </c>
      <c r="N23" s="14">
        <v>50565</v>
      </c>
      <c r="O23" s="14">
        <v>16952</v>
      </c>
      <c r="P23" s="14">
        <v>10019</v>
      </c>
      <c r="Q23" s="12">
        <f t="shared" si="6"/>
        <v>645885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45110</v>
      </c>
      <c r="C24" s="14">
        <v>11638</v>
      </c>
      <c r="D24" s="14">
        <v>27066</v>
      </c>
      <c r="E24" s="14">
        <v>8720</v>
      </c>
      <c r="F24" s="14">
        <v>39809</v>
      </c>
      <c r="G24" s="14">
        <v>8323</v>
      </c>
      <c r="H24" s="14">
        <v>38668</v>
      </c>
      <c r="I24" s="14">
        <v>55157</v>
      </c>
      <c r="J24" s="14">
        <v>4560</v>
      </c>
      <c r="K24" s="14">
        <v>34711</v>
      </c>
      <c r="L24" s="14">
        <v>30454</v>
      </c>
      <c r="M24" s="14">
        <v>38819</v>
      </c>
      <c r="N24" s="14">
        <v>31100</v>
      </c>
      <c r="O24" s="14">
        <v>10033</v>
      </c>
      <c r="P24" s="14">
        <v>7719</v>
      </c>
      <c r="Q24" s="12">
        <f t="shared" si="6"/>
        <v>391887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910977.8232</v>
      </c>
      <c r="C28" s="56">
        <f>C29+C30</f>
        <v>218139.15240000002</v>
      </c>
      <c r="D28" s="56">
        <f>D29+D30</f>
        <v>633411.7725000001</v>
      </c>
      <c r="E28" s="56">
        <f aca="true" t="shared" si="8" ref="E28:P28">E29+E30</f>
        <v>233519.5696</v>
      </c>
      <c r="F28" s="56">
        <f t="shared" si="8"/>
        <v>726883.394</v>
      </c>
      <c r="G28" s="56">
        <f t="shared" si="8"/>
        <v>221698.836</v>
      </c>
      <c r="H28" s="56">
        <f t="shared" si="8"/>
        <v>786720.3661999999</v>
      </c>
      <c r="I28" s="56">
        <f t="shared" si="8"/>
        <v>994874.4828</v>
      </c>
      <c r="J28" s="56">
        <f t="shared" si="8"/>
        <v>141652.74</v>
      </c>
      <c r="K28" s="56">
        <f t="shared" si="8"/>
        <v>805090.7803999999</v>
      </c>
      <c r="L28" s="56">
        <f t="shared" si="8"/>
        <v>790539.774</v>
      </c>
      <c r="M28" s="56">
        <f t="shared" si="8"/>
        <v>1023221.6579</v>
      </c>
      <c r="N28" s="56">
        <f t="shared" si="8"/>
        <v>932363.19</v>
      </c>
      <c r="O28" s="56">
        <f t="shared" si="8"/>
        <v>488738.392</v>
      </c>
      <c r="P28" s="56">
        <f t="shared" si="8"/>
        <v>278414.22439999995</v>
      </c>
      <c r="Q28" s="56">
        <f>SUM(B28:P28)</f>
        <v>9186246.155400002</v>
      </c>
      <c r="S28" s="62"/>
    </row>
    <row r="29" spans="1:17" ht="18.75" customHeight="1">
      <c r="A29" s="54" t="s">
        <v>38</v>
      </c>
      <c r="B29" s="52">
        <f aca="true" t="shared" si="9" ref="B29:P29">B26*B7</f>
        <v>902262.7432</v>
      </c>
      <c r="C29" s="52">
        <f>C26*C7</f>
        <v>216949.74240000002</v>
      </c>
      <c r="D29" s="52">
        <f>D26*D7</f>
        <v>626655.3425</v>
      </c>
      <c r="E29" s="52">
        <f t="shared" si="9"/>
        <v>232295.0096</v>
      </c>
      <c r="F29" s="52">
        <f t="shared" si="9"/>
        <v>714593.264</v>
      </c>
      <c r="G29" s="52">
        <f t="shared" si="9"/>
        <v>221698.836</v>
      </c>
      <c r="H29" s="52">
        <f t="shared" si="9"/>
        <v>769037.0961999999</v>
      </c>
      <c r="I29" s="52">
        <f t="shared" si="9"/>
        <v>990012.4728</v>
      </c>
      <c r="J29" s="52">
        <f t="shared" si="9"/>
        <v>141652.74</v>
      </c>
      <c r="K29" s="52">
        <f t="shared" si="9"/>
        <v>801523.4304</v>
      </c>
      <c r="L29" s="52">
        <f t="shared" si="9"/>
        <v>771863.034</v>
      </c>
      <c r="M29" s="52">
        <f t="shared" si="9"/>
        <v>1000756.2879</v>
      </c>
      <c r="N29" s="52">
        <f t="shared" si="9"/>
        <v>912541.74</v>
      </c>
      <c r="O29" s="52">
        <f t="shared" si="9"/>
        <v>474651.192</v>
      </c>
      <c r="P29" s="52">
        <f t="shared" si="9"/>
        <v>274264.1244</v>
      </c>
      <c r="Q29" s="53">
        <f>SUM(B29:P29)</f>
        <v>9050757.055399999</v>
      </c>
    </row>
    <row r="30" spans="1:28" ht="18.75" customHeight="1">
      <c r="A30" s="17" t="s">
        <v>36</v>
      </c>
      <c r="B30" s="52">
        <v>8715.08</v>
      </c>
      <c r="C30" s="52">
        <v>1189.41</v>
      </c>
      <c r="D30" s="52">
        <v>6756.43</v>
      </c>
      <c r="E30" s="52">
        <v>1224.56</v>
      </c>
      <c r="F30" s="52">
        <v>12290.13</v>
      </c>
      <c r="G30" s="52">
        <v>0</v>
      </c>
      <c r="H30" s="52">
        <v>17683.27</v>
      </c>
      <c r="I30" s="52">
        <v>4862.01</v>
      </c>
      <c r="J30" s="52">
        <v>0</v>
      </c>
      <c r="K30" s="52">
        <v>3567.35</v>
      </c>
      <c r="L30" s="52">
        <v>18676.74</v>
      </c>
      <c r="M30" s="52">
        <v>22465.37</v>
      </c>
      <c r="N30" s="52">
        <v>19821.45</v>
      </c>
      <c r="O30" s="52">
        <v>14087.2</v>
      </c>
      <c r="P30" s="52">
        <v>4150.1</v>
      </c>
      <c r="Q30" s="53">
        <f>SUM(B30:P30)</f>
        <v>135489.1</v>
      </c>
      <c r="R30"/>
      <c r="S30"/>
      <c r="T30"/>
      <c r="U30"/>
      <c r="V30"/>
      <c r="W30"/>
      <c r="X30"/>
      <c r="Y30"/>
      <c r="Z30"/>
      <c r="AA30"/>
      <c r="AB30"/>
    </row>
    <row r="31" spans="1:19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  <c r="S31" s="76"/>
    </row>
    <row r="32" spans="1:19" ht="18.75" customHeight="1">
      <c r="A32" s="2" t="s">
        <v>58</v>
      </c>
      <c r="B32" s="25">
        <f aca="true" t="shared" si="10" ref="B32:Q32">+B33+B35+B42+B43+B44-B45</f>
        <v>-91264.25</v>
      </c>
      <c r="C32" s="25">
        <f>+C33+C35+C42+C43+C44-C45</f>
        <v>-24462.35</v>
      </c>
      <c r="D32" s="25">
        <f>+D33+D35+D42+D43+D44-D45</f>
        <v>-70971.18</v>
      </c>
      <c r="E32" s="25">
        <f t="shared" si="10"/>
        <v>-37149.67</v>
      </c>
      <c r="F32" s="25">
        <f t="shared" si="10"/>
        <v>-163317.26</v>
      </c>
      <c r="G32" s="25">
        <f t="shared" si="10"/>
        <v>-31397.76</v>
      </c>
      <c r="H32" s="25">
        <f t="shared" si="10"/>
        <v>-107580.01000000001</v>
      </c>
      <c r="I32" s="25">
        <f t="shared" si="10"/>
        <v>-131703.58</v>
      </c>
      <c r="J32" s="25">
        <f t="shared" si="10"/>
        <v>-15131.7</v>
      </c>
      <c r="K32" s="25">
        <f t="shared" si="10"/>
        <v>-95034.21</v>
      </c>
      <c r="L32" s="25">
        <f t="shared" si="10"/>
        <v>-135239.3</v>
      </c>
      <c r="M32" s="25">
        <f t="shared" si="10"/>
        <v>-100571.7</v>
      </c>
      <c r="N32" s="25">
        <f t="shared" si="10"/>
        <v>-135370.29</v>
      </c>
      <c r="O32" s="25">
        <f t="shared" si="10"/>
        <v>-40202.3</v>
      </c>
      <c r="P32" s="25">
        <f t="shared" si="10"/>
        <v>-36454.72</v>
      </c>
      <c r="Q32" s="25">
        <f t="shared" si="10"/>
        <v>-1215850.28</v>
      </c>
      <c r="S32" s="76"/>
    </row>
    <row r="33" spans="1:19" ht="18.75" customHeight="1">
      <c r="A33" s="17" t="s">
        <v>62</v>
      </c>
      <c r="B33" s="26">
        <f>+B34</f>
        <v>-61429.8</v>
      </c>
      <c r="C33" s="26">
        <f>+C34</f>
        <v>-11975.5</v>
      </c>
      <c r="D33" s="26">
        <f>+D34</f>
        <v>-54984.1</v>
      </c>
      <c r="E33" s="26">
        <f aca="true" t="shared" si="11" ref="E33:Q33">+E34</f>
        <v>-20081</v>
      </c>
      <c r="F33" s="26">
        <f t="shared" si="11"/>
        <v>-49944.5</v>
      </c>
      <c r="G33" s="26">
        <f t="shared" si="11"/>
        <v>-10345.8</v>
      </c>
      <c r="H33" s="26">
        <f t="shared" si="11"/>
        <v>-47261.3</v>
      </c>
      <c r="I33" s="26">
        <f t="shared" si="11"/>
        <v>-84507.9</v>
      </c>
      <c r="J33" s="26">
        <f t="shared" si="11"/>
        <v>-12444.2</v>
      </c>
      <c r="K33" s="26">
        <f t="shared" si="11"/>
        <v>-77064.6</v>
      </c>
      <c r="L33" s="26">
        <f t="shared" si="11"/>
        <v>-54704.6</v>
      </c>
      <c r="M33" s="26">
        <f t="shared" si="11"/>
        <v>-48886.7</v>
      </c>
      <c r="N33" s="26">
        <f t="shared" si="11"/>
        <v>-44939.3</v>
      </c>
      <c r="O33" s="26">
        <f t="shared" si="11"/>
        <v>-29807.6</v>
      </c>
      <c r="P33" s="26">
        <f t="shared" si="11"/>
        <v>-22364.3</v>
      </c>
      <c r="Q33" s="26">
        <f t="shared" si="11"/>
        <v>-630741.2000000001</v>
      </c>
      <c r="S33" s="76"/>
    </row>
    <row r="34" spans="1:28" ht="18.75" customHeight="1">
      <c r="A34" s="13" t="s">
        <v>39</v>
      </c>
      <c r="B34" s="20">
        <f aca="true" t="shared" si="12" ref="B34:G34">ROUND(-B9*$F$3,2)</f>
        <v>-61429.8</v>
      </c>
      <c r="C34" s="20">
        <f t="shared" si="12"/>
        <v>-11975.5</v>
      </c>
      <c r="D34" s="20">
        <f t="shared" si="12"/>
        <v>-54984.1</v>
      </c>
      <c r="E34" s="20">
        <f t="shared" si="12"/>
        <v>-20081</v>
      </c>
      <c r="F34" s="20">
        <f t="shared" si="12"/>
        <v>-49944.5</v>
      </c>
      <c r="G34" s="20">
        <f t="shared" si="12"/>
        <v>-10345.8</v>
      </c>
      <c r="H34" s="20">
        <f aca="true" t="shared" si="13" ref="H34:P34">ROUND(-H9*$F$3,2)</f>
        <v>-47261.3</v>
      </c>
      <c r="I34" s="20">
        <f t="shared" si="13"/>
        <v>-84507.9</v>
      </c>
      <c r="J34" s="20">
        <f t="shared" si="13"/>
        <v>-12444.2</v>
      </c>
      <c r="K34" s="20">
        <f>ROUND(-K9*$F$3,2)</f>
        <v>-77064.6</v>
      </c>
      <c r="L34" s="20">
        <f>ROUND(-L9*$F$3,2)</f>
        <v>-54704.6</v>
      </c>
      <c r="M34" s="20">
        <f>ROUND(-M9*$F$3,2)</f>
        <v>-48886.7</v>
      </c>
      <c r="N34" s="20">
        <f>ROUND(-N9*$F$3,2)</f>
        <v>-44939.3</v>
      </c>
      <c r="O34" s="20">
        <f t="shared" si="13"/>
        <v>-29807.6</v>
      </c>
      <c r="P34" s="20">
        <f t="shared" si="13"/>
        <v>-22364.3</v>
      </c>
      <c r="Q34" s="44">
        <f aca="true" t="shared" si="14" ref="Q34:Q45">SUM(B34:P34)</f>
        <v>-630741.2000000001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-29834.45</v>
      </c>
      <c r="C35" s="26">
        <f>SUM(C36:C41)</f>
        <v>-12486.85</v>
      </c>
      <c r="D35" s="26">
        <f>SUM(D36:D41)</f>
        <v>-15987.08</v>
      </c>
      <c r="E35" s="26">
        <f t="shared" si="15"/>
        <v>-17068.67</v>
      </c>
      <c r="F35" s="26">
        <f t="shared" si="15"/>
        <v>-113372.76</v>
      </c>
      <c r="G35" s="26">
        <f t="shared" si="15"/>
        <v>-21051.96</v>
      </c>
      <c r="H35" s="26">
        <f t="shared" si="15"/>
        <v>-60318.71</v>
      </c>
      <c r="I35" s="26">
        <f t="shared" si="15"/>
        <v>-47195.68</v>
      </c>
      <c r="J35" s="26">
        <f t="shared" si="15"/>
        <v>-2687.5</v>
      </c>
      <c r="K35" s="26">
        <f t="shared" si="15"/>
        <v>-17969.61</v>
      </c>
      <c r="L35" s="26">
        <f t="shared" si="15"/>
        <v>-80534.7</v>
      </c>
      <c r="M35" s="26">
        <f t="shared" si="15"/>
        <v>-51685</v>
      </c>
      <c r="N35" s="26">
        <f>SUM(N36:N41)</f>
        <v>-90430.99</v>
      </c>
      <c r="O35" s="26">
        <f>SUM(O36:O41)</f>
        <v>-10394.7</v>
      </c>
      <c r="P35" s="26">
        <f>SUM(P36:P41)</f>
        <v>-14090.42</v>
      </c>
      <c r="Q35" s="26">
        <f t="shared" si="14"/>
        <v>-585109.08</v>
      </c>
    </row>
    <row r="36" spans="1:28" ht="18.75" customHeight="1">
      <c r="A36" s="13" t="s">
        <v>41</v>
      </c>
      <c r="B36" s="24">
        <v>-29834.45</v>
      </c>
      <c r="C36" s="24">
        <v>-12486.85</v>
      </c>
      <c r="D36" s="24">
        <v>-15987.08</v>
      </c>
      <c r="E36" s="24">
        <v>-17068.67</v>
      </c>
      <c r="F36" s="24">
        <v>-110685.26</v>
      </c>
      <c r="G36" s="24">
        <v>-21051.96</v>
      </c>
      <c r="H36" s="24">
        <v>-60318.71</v>
      </c>
      <c r="I36" s="24">
        <v>-46658.18</v>
      </c>
      <c r="J36" s="24">
        <v>0</v>
      </c>
      <c r="K36" s="24">
        <v>-17969.61</v>
      </c>
      <c r="L36" s="24">
        <v>-80534.7</v>
      </c>
      <c r="M36" s="24">
        <v>-51685</v>
      </c>
      <c r="N36" s="24">
        <v>-90430.99</v>
      </c>
      <c r="O36" s="24">
        <v>-10394.7</v>
      </c>
      <c r="P36" s="24">
        <v>-14090.42</v>
      </c>
      <c r="Q36" s="24">
        <f t="shared" si="14"/>
        <v>-579196.58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-2687.5</v>
      </c>
      <c r="G38" s="24">
        <v>0</v>
      </c>
      <c r="H38" s="24">
        <v>0</v>
      </c>
      <c r="I38" s="24">
        <v>-537.5</v>
      </c>
      <c r="J38" s="24">
        <v>-2687.5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-5912.5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61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0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819713.5732</v>
      </c>
      <c r="C46" s="29">
        <f t="shared" si="16"/>
        <v>193676.80240000002</v>
      </c>
      <c r="D46" s="29">
        <f t="shared" si="16"/>
        <v>562440.5925</v>
      </c>
      <c r="E46" s="29">
        <f t="shared" si="16"/>
        <v>196369.8996</v>
      </c>
      <c r="F46" s="29">
        <f t="shared" si="16"/>
        <v>563566.134</v>
      </c>
      <c r="G46" s="29">
        <f t="shared" si="16"/>
        <v>190301.076</v>
      </c>
      <c r="H46" s="29">
        <f t="shared" si="16"/>
        <v>679140.3561999999</v>
      </c>
      <c r="I46" s="29">
        <f t="shared" si="16"/>
        <v>863170.9028</v>
      </c>
      <c r="J46" s="29">
        <f t="shared" si="16"/>
        <v>126521.04</v>
      </c>
      <c r="K46" s="29">
        <f t="shared" si="16"/>
        <v>710056.5704</v>
      </c>
      <c r="L46" s="29">
        <f t="shared" si="16"/>
        <v>655300.4739999999</v>
      </c>
      <c r="M46" s="29">
        <f t="shared" si="16"/>
        <v>922649.9579</v>
      </c>
      <c r="N46" s="29">
        <f t="shared" si="16"/>
        <v>796992.8999999999</v>
      </c>
      <c r="O46" s="29">
        <f t="shared" si="16"/>
        <v>448536.092</v>
      </c>
      <c r="P46" s="29">
        <f t="shared" si="16"/>
        <v>241959.50439999995</v>
      </c>
      <c r="Q46" s="29">
        <f>SUM(B46:P46)</f>
        <v>7970395.875399999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76"/>
    </row>
    <row r="49" spans="1:19" ht="18.75" customHeight="1">
      <c r="A49" s="2" t="s">
        <v>51</v>
      </c>
      <c r="B49" s="35">
        <f>SUM(B50:B64)</f>
        <v>819713.57</v>
      </c>
      <c r="C49" s="35">
        <f aca="true" t="shared" si="17" ref="C49:P49">SUM(C50:C64)</f>
        <v>193676.8</v>
      </c>
      <c r="D49" s="35">
        <f t="shared" si="17"/>
        <v>562440.59</v>
      </c>
      <c r="E49" s="35">
        <f t="shared" si="17"/>
        <v>196369.9</v>
      </c>
      <c r="F49" s="35">
        <f t="shared" si="17"/>
        <v>563566.13</v>
      </c>
      <c r="G49" s="35">
        <f t="shared" si="17"/>
        <v>190301.08</v>
      </c>
      <c r="H49" s="35">
        <f t="shared" si="17"/>
        <v>679140.36</v>
      </c>
      <c r="I49" s="35">
        <f t="shared" si="17"/>
        <v>863170.9</v>
      </c>
      <c r="J49" s="35">
        <f t="shared" si="17"/>
        <v>126521.04</v>
      </c>
      <c r="K49" s="35">
        <f t="shared" si="17"/>
        <v>710056.57</v>
      </c>
      <c r="L49" s="35">
        <f t="shared" si="17"/>
        <v>655300.47</v>
      </c>
      <c r="M49" s="35">
        <f t="shared" si="17"/>
        <v>922649.95</v>
      </c>
      <c r="N49" s="35">
        <f t="shared" si="17"/>
        <v>796992.9</v>
      </c>
      <c r="O49" s="35">
        <f t="shared" si="17"/>
        <v>448536.09</v>
      </c>
      <c r="P49" s="35">
        <f t="shared" si="17"/>
        <v>241959.5</v>
      </c>
      <c r="Q49" s="29">
        <f>SUM(Q50:Q64)</f>
        <v>7970395.85</v>
      </c>
      <c r="S49" s="64"/>
    </row>
    <row r="50" spans="1:20" ht="18.75" customHeight="1">
      <c r="A50" s="17" t="s">
        <v>83</v>
      </c>
      <c r="B50" s="35">
        <v>819713.57</v>
      </c>
      <c r="C50" s="34">
        <v>0</v>
      </c>
      <c r="D50" s="35">
        <v>562440.59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1382154.16</v>
      </c>
      <c r="R50"/>
      <c r="S50" s="64"/>
      <c r="T50" s="65"/>
    </row>
    <row r="51" spans="1:18" ht="18.75" customHeight="1">
      <c r="A51" s="17" t="s">
        <v>84</v>
      </c>
      <c r="B51" s="34">
        <v>0</v>
      </c>
      <c r="C51" s="35">
        <v>193676.8</v>
      </c>
      <c r="D51" s="34">
        <v>0</v>
      </c>
      <c r="E51" s="35">
        <v>196369.9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3">SUM(B51:P51)</f>
        <v>390046.69999999995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563566.13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563566.13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190301.08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190301.08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679140.36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679140.36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863170.9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863170.9</v>
      </c>
      <c r="V55"/>
    </row>
    <row r="56" spans="1:22" ht="18.75" customHeight="1">
      <c r="A56" s="17" t="s">
        <v>81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126521.04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126521.04</v>
      </c>
      <c r="V56"/>
    </row>
    <row r="57" spans="1:23" ht="18.75" customHeight="1">
      <c r="A57" s="17" t="s">
        <v>82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710056.57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710056.57</v>
      </c>
      <c r="W57"/>
    </row>
    <row r="58" spans="1:24" ht="18.75" customHeight="1">
      <c r="A58" s="17" t="s">
        <v>87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655300.47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655300.47</v>
      </c>
      <c r="X58"/>
    </row>
    <row r="59" spans="1:25" ht="18.75" customHeight="1">
      <c r="A59" s="17" t="s">
        <v>88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922649.95</v>
      </c>
      <c r="N59" s="34">
        <v>0</v>
      </c>
      <c r="O59" s="34">
        <v>0</v>
      </c>
      <c r="P59" s="34">
        <v>0</v>
      </c>
      <c r="Q59" s="29">
        <f t="shared" si="18"/>
        <v>922649.95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796992.9</v>
      </c>
      <c r="O60" s="34">
        <v>0</v>
      </c>
      <c r="P60" s="34">
        <v>0</v>
      </c>
      <c r="Q60" s="29">
        <f t="shared" si="18"/>
        <v>796992.9</v>
      </c>
      <c r="S60"/>
      <c r="Z60"/>
    </row>
    <row r="61" spans="1:27" ht="18.75" customHeight="1">
      <c r="A61" s="17" t="s">
        <v>89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448536.09</v>
      </c>
      <c r="P61" s="34">
        <v>0</v>
      </c>
      <c r="Q61" s="29">
        <f t="shared" si="18"/>
        <v>448536.09</v>
      </c>
      <c r="T61"/>
      <c r="AA61"/>
    </row>
    <row r="62" spans="1:28" ht="18.75" customHeight="1">
      <c r="A62" s="17" t="s">
        <v>90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241959.5</v>
      </c>
      <c r="Q62" s="29">
        <f t="shared" si="18"/>
        <v>241959.5</v>
      </c>
      <c r="R62"/>
      <c r="U62"/>
      <c r="AB62"/>
    </row>
    <row r="63" spans="1:28" ht="18.75" customHeight="1">
      <c r="A63" s="17" t="s">
        <v>91</v>
      </c>
      <c r="B63" s="34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/>
      <c r="N63" s="34">
        <v>0</v>
      </c>
      <c r="O63" s="34">
        <v>0</v>
      </c>
      <c r="P63" s="34">
        <v>0</v>
      </c>
      <c r="Q63" s="29">
        <f t="shared" si="18"/>
        <v>0</v>
      </c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/>
      <c r="N66" s="37"/>
      <c r="O66" s="37"/>
      <c r="P66" s="37"/>
      <c r="Q66" s="38"/>
    </row>
    <row r="67" spans="1:17" ht="18.75" customHeight="1">
      <c r="A67" s="2" t="s">
        <v>78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85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86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79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92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93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94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95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2.7665999999999995</v>
      </c>
      <c r="Q80" s="57"/>
      <c r="T80"/>
      <c r="AA80"/>
    </row>
    <row r="81" spans="1:27" ht="18.75" customHeight="1">
      <c r="A81" s="17" t="s">
        <v>96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2019-08-23T14:08:42Z</dcterms:modified>
  <cp:category/>
  <cp:version/>
  <cp:contentType/>
  <cp:contentStatus/>
</cp:coreProperties>
</file>