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<sst xmlns="http://schemas.openxmlformats.org/spreadsheetml/2006/main" count="104" uniqueCount="98">
  <si>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</si>
  <si>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</si>
  <si>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</si>
  <si>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</si>
  <si>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</si>
  <si>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</si>
  <si>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</si>
  <si>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</si>
  <si>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</si>
  <si>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</si>
  <si>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</si>
  <si>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</si>
  <si>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</si>
  <si>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</si>
  <si>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</si>
  <si>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</si>
  <si>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</si>
  <si>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</si>
  <si>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</si>
  <si>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</si>
  <si>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</si>
  <si>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</si>
  <si>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</si>
  <si>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</si>
  <si>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</si>
  <si>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</si>
  <si>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</si>
  <si>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</si>
  <si>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</si>
  <si>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</si>
  <si>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</si>
  <si>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</si>
  <si>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</si>
  <si>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</si>
  <si>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</si>
  <si>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</si>
  <si>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</si>
  <si>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</si>
  <si>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</si>
  <si>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</si>
  <si>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</si>
  <si>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</si>
  <si>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</si>
  <si>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</si>
  <si>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</si>
  <si>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</si>
  <si>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</si>
  <si>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</si>
  <si>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</si>
  <si>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</si>
  <si>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</si>
  <si>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</si>
  <si>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</si>
  <si>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</si>
  <si>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</si>
  <si>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</si>
  <si>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</si>
  <si>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</si>
  <si>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</si>
  <si>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</si>
  <si>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</si>
  <si>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</si>
  <si>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</si>
  <si>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</si>
  <si>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</si>
  <si>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</si>
  <si>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</si>
  <si>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</si>
  <si>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</si>
  <si>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</si>
  <si>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</si>
  <si>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</si>
  <si>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</si>
  <si>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</si>
  <si>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</si>
  <si>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</si>
  <si>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</si>
  <si>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</si>
  <si>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</si>
  <si>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</si>
  <si>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</si>
  <si>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</si>
  <si>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</si>
  <si>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</si>
  <si>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</si>
  <si>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</si>
  <si>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</si>
  <si>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</si>
  <si>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</si>
  <si>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</si>
  <si>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</si>
  <si>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</si>
  <si>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</si>
  <si>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</si>
  <si>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</si>
  <si>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</si>
  <si>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</si>
  <si>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14/08/19 - VENCIMENTO 21/08/19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</si>
</sst>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388475</v>
      </c>
      <c r="C7" s="10">
        <f>C8+C18+C22</f>
        <v>80599</v>
      </c>
      <c r="D7" s="10">
        <f>D8+D18+D22</f>
        <v>264472</v>
      </c>
      <c r="E7" s="10">
        <f t="shared" si="0"/>
        <v>82140</v>
      </c>
      <c r="F7" s="10">
        <f t="shared" si="0"/>
        <v>344595</v>
      </c>
      <c r="G7" s="10">
        <f t="shared" si="0"/>
        <v>69371</v>
      </c>
      <c r="H7" s="10">
        <f t="shared" si="0"/>
        <v>317949</v>
      </c>
      <c r="I7" s="10">
        <f t="shared" si="0"/>
        <v>494447</v>
      </c>
      <c r="J7" s="10">
        <f t="shared" si="0"/>
        <v>62549</v>
      </c>
      <c r="K7" s="10">
        <f t="shared" si="0"/>
        <v>341288</v>
      </c>
      <c r="L7" s="10">
        <f t="shared" si="0"/>
        <v>284878</v>
      </c>
      <c r="M7" s="10">
        <f t="shared" si="0"/>
        <v>413386</v>
      </c>
      <c r="N7" s="10">
        <f t="shared" si="0"/>
        <v>337877</v>
      </c>
      <c r="O7" s="10">
        <f t="shared" si="0"/>
        <v>142018</v>
      </c>
      <c r="P7" s="10">
        <f t="shared" si="0"/>
        <v>95578</v>
      </c>
      <c r="Q7" s="10">
        <f>+Q8+Q18+Q22</f>
        <v>3719622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174079</v>
      </c>
      <c r="C8" s="12">
        <f>+C9+C10+C14</f>
        <v>35696</v>
      </c>
      <c r="D8" s="12">
        <f>+D9+D10+D14</f>
        <v>128397</v>
      </c>
      <c r="E8" s="12">
        <f t="shared" si="1"/>
        <v>39586</v>
      </c>
      <c r="F8" s="12">
        <f t="shared" si="1"/>
        <v>176320</v>
      </c>
      <c r="G8" s="12">
        <f t="shared" si="1"/>
        <v>31278</v>
      </c>
      <c r="H8" s="12">
        <f t="shared" si="1"/>
        <v>152858</v>
      </c>
      <c r="I8" s="12">
        <f t="shared" si="1"/>
        <v>240582</v>
      </c>
      <c r="J8" s="12">
        <f t="shared" si="1"/>
        <v>30587</v>
      </c>
      <c r="K8" s="12">
        <f t="shared" si="1"/>
        <v>159553</v>
      </c>
      <c r="L8" s="12">
        <f t="shared" si="1"/>
        <v>137006</v>
      </c>
      <c r="M8" s="12">
        <f t="shared" si="1"/>
        <v>210915</v>
      </c>
      <c r="N8" s="12">
        <f t="shared" si="1"/>
        <v>158767</v>
      </c>
      <c r="O8" s="12">
        <f t="shared" si="1"/>
        <v>76227</v>
      </c>
      <c r="P8" s="12">
        <f t="shared" si="1"/>
        <v>53573</v>
      </c>
      <c r="Q8" s="12">
        <f>SUM(B8:P8)</f>
        <v>1805424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12394</v>
      </c>
      <c r="C9" s="14">
        <v>2386</v>
      </c>
      <c r="D9" s="14">
        <v>11331</v>
      </c>
      <c r="E9" s="14">
        <v>4140</v>
      </c>
      <c r="F9" s="14">
        <v>9710</v>
      </c>
      <c r="G9" s="14">
        <v>2034</v>
      </c>
      <c r="H9" s="14">
        <v>9065</v>
      </c>
      <c r="I9" s="14">
        <v>16082</v>
      </c>
      <c r="J9" s="14">
        <v>2690</v>
      </c>
      <c r="K9" s="14">
        <v>15143</v>
      </c>
      <c r="L9" s="14">
        <v>11347</v>
      </c>
      <c r="M9" s="14">
        <v>9723</v>
      </c>
      <c r="N9" s="14">
        <v>9001</v>
      </c>
      <c r="O9" s="14">
        <v>6105</v>
      </c>
      <c r="P9" s="14">
        <v>4698</v>
      </c>
      <c r="Q9" s="12">
        <f aca="true" t="shared" si="2" ref="Q9:Q17">SUM(B9:P9)</f>
        <v>125849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153161</v>
      </c>
      <c r="C10" s="14">
        <f t="shared" si="3"/>
        <v>31589</v>
      </c>
      <c r="D10" s="14">
        <f t="shared" si="3"/>
        <v>111163</v>
      </c>
      <c r="E10" s="14">
        <f t="shared" si="3"/>
        <v>33592</v>
      </c>
      <c r="F10" s="14">
        <f t="shared" si="3"/>
        <v>158126</v>
      </c>
      <c r="G10" s="14">
        <f t="shared" si="3"/>
        <v>27762</v>
      </c>
      <c r="H10" s="14">
        <f t="shared" si="3"/>
        <v>136044</v>
      </c>
      <c r="I10" s="14">
        <f t="shared" si="3"/>
        <v>211870</v>
      </c>
      <c r="J10" s="14">
        <f t="shared" si="3"/>
        <v>26552</v>
      </c>
      <c r="K10" s="14">
        <f t="shared" si="3"/>
        <v>137166</v>
      </c>
      <c r="L10" s="14">
        <f t="shared" si="3"/>
        <v>119123</v>
      </c>
      <c r="M10" s="14">
        <f t="shared" si="3"/>
        <v>190266</v>
      </c>
      <c r="N10" s="14">
        <f t="shared" si="3"/>
        <v>141324</v>
      </c>
      <c r="O10" s="14">
        <f t="shared" si="3"/>
        <v>66807</v>
      </c>
      <c r="P10" s="14">
        <f t="shared" si="3"/>
        <v>46864</v>
      </c>
      <c r="Q10" s="12">
        <f t="shared" si="2"/>
        <v>1591409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68598</v>
      </c>
      <c r="C11" s="14">
        <v>14262</v>
      </c>
      <c r="D11" s="14">
        <v>49762</v>
      </c>
      <c r="E11" s="14">
        <v>16372</v>
      </c>
      <c r="F11" s="14">
        <v>70099</v>
      </c>
      <c r="G11" s="14">
        <v>12555</v>
      </c>
      <c r="H11" s="14">
        <v>59861</v>
      </c>
      <c r="I11" s="14">
        <v>95252</v>
      </c>
      <c r="J11" s="14">
        <v>12669</v>
      </c>
      <c r="K11" s="14">
        <v>64098</v>
      </c>
      <c r="L11" s="14">
        <v>54264</v>
      </c>
      <c r="M11" s="14">
        <v>88620</v>
      </c>
      <c r="N11" s="14">
        <v>64200</v>
      </c>
      <c r="O11" s="14">
        <v>29599</v>
      </c>
      <c r="P11" s="14">
        <v>20335</v>
      </c>
      <c r="Q11" s="12">
        <f t="shared" si="2"/>
        <v>720546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76643</v>
      </c>
      <c r="C12" s="14">
        <v>15799</v>
      </c>
      <c r="D12" s="14">
        <v>53054</v>
      </c>
      <c r="E12" s="14">
        <v>15089</v>
      </c>
      <c r="F12" s="14">
        <v>81713</v>
      </c>
      <c r="G12" s="14">
        <v>13429</v>
      </c>
      <c r="H12" s="14">
        <v>67650</v>
      </c>
      <c r="I12" s="14">
        <v>102090</v>
      </c>
      <c r="J12" s="14">
        <v>12326</v>
      </c>
      <c r="K12" s="14">
        <v>65028</v>
      </c>
      <c r="L12" s="14">
        <v>58656</v>
      </c>
      <c r="M12" s="14">
        <v>93439</v>
      </c>
      <c r="N12" s="14">
        <v>70469</v>
      </c>
      <c r="O12" s="14">
        <v>33549</v>
      </c>
      <c r="P12" s="14">
        <v>24254</v>
      </c>
      <c r="Q12" s="12">
        <f t="shared" si="2"/>
        <v>783188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7920</v>
      </c>
      <c r="C13" s="14">
        <v>1528</v>
      </c>
      <c r="D13" s="14">
        <v>8347</v>
      </c>
      <c r="E13" s="14">
        <v>2131</v>
      </c>
      <c r="F13" s="14">
        <v>6314</v>
      </c>
      <c r="G13" s="14">
        <v>1778</v>
      </c>
      <c r="H13" s="14">
        <v>8533</v>
      </c>
      <c r="I13" s="14">
        <v>14528</v>
      </c>
      <c r="J13" s="14">
        <v>1557</v>
      </c>
      <c r="K13" s="14">
        <v>8040</v>
      </c>
      <c r="L13" s="14">
        <v>6203</v>
      </c>
      <c r="M13" s="14">
        <v>8207</v>
      </c>
      <c r="N13" s="14">
        <v>6655</v>
      </c>
      <c r="O13" s="14">
        <v>3659</v>
      </c>
      <c r="P13" s="14">
        <v>2275</v>
      </c>
      <c r="Q13" s="12">
        <f t="shared" si="2"/>
        <v>87675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8524</v>
      </c>
      <c r="C14" s="14">
        <f t="shared" si="4"/>
        <v>1721</v>
      </c>
      <c r="D14" s="14">
        <f t="shared" si="4"/>
        <v>5903</v>
      </c>
      <c r="E14" s="14">
        <f t="shared" si="4"/>
        <v>1854</v>
      </c>
      <c r="F14" s="14">
        <f t="shared" si="4"/>
        <v>8484</v>
      </c>
      <c r="G14" s="14">
        <f t="shared" si="4"/>
        <v>1482</v>
      </c>
      <c r="H14" s="14">
        <f t="shared" si="4"/>
        <v>7749</v>
      </c>
      <c r="I14" s="14">
        <f t="shared" si="4"/>
        <v>12630</v>
      </c>
      <c r="J14" s="14">
        <f t="shared" si="4"/>
        <v>1345</v>
      </c>
      <c r="K14" s="14">
        <f t="shared" si="4"/>
        <v>7244</v>
      </c>
      <c r="L14" s="14">
        <f t="shared" si="4"/>
        <v>6536</v>
      </c>
      <c r="M14" s="14">
        <f t="shared" si="4"/>
        <v>10926</v>
      </c>
      <c r="N14" s="14">
        <f t="shared" si="4"/>
        <v>8442</v>
      </c>
      <c r="O14" s="14">
        <f t="shared" si="4"/>
        <v>3315</v>
      </c>
      <c r="P14" s="14">
        <f t="shared" si="4"/>
        <v>2011</v>
      </c>
      <c r="Q14" s="12">
        <f t="shared" si="2"/>
        <v>88166</v>
      </c>
    </row>
    <row r="15" spans="1:28" ht="18.75" customHeight="1">
      <c r="A15" s="15" t="s">
        <v>13</v>
      </c>
      <c r="B15" s="14">
        <v>8516</v>
      </c>
      <c r="C15" s="14">
        <v>1716</v>
      </c>
      <c r="D15" s="14">
        <v>5889</v>
      </c>
      <c r="E15" s="14">
        <v>1851</v>
      </c>
      <c r="F15" s="14">
        <v>8474</v>
      </c>
      <c r="G15" s="14">
        <v>1482</v>
      </c>
      <c r="H15" s="14">
        <v>7740</v>
      </c>
      <c r="I15" s="14">
        <v>12608</v>
      </c>
      <c r="J15" s="14">
        <v>1343</v>
      </c>
      <c r="K15" s="14">
        <v>7234</v>
      </c>
      <c r="L15" s="14">
        <v>6525</v>
      </c>
      <c r="M15" s="14">
        <v>10919</v>
      </c>
      <c r="N15" s="14">
        <v>8430</v>
      </c>
      <c r="O15" s="14">
        <v>3302</v>
      </c>
      <c r="P15" s="14">
        <v>2008</v>
      </c>
      <c r="Q15" s="12">
        <f t="shared" si="2"/>
        <v>88037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4</v>
      </c>
      <c r="C16" s="14">
        <v>3</v>
      </c>
      <c r="D16" s="14">
        <v>10</v>
      </c>
      <c r="E16" s="14">
        <v>3</v>
      </c>
      <c r="F16" s="14">
        <v>8</v>
      </c>
      <c r="G16" s="14">
        <v>0</v>
      </c>
      <c r="H16" s="14">
        <v>2</v>
      </c>
      <c r="I16" s="14">
        <v>7</v>
      </c>
      <c r="J16" s="14">
        <v>0</v>
      </c>
      <c r="K16" s="14">
        <v>1</v>
      </c>
      <c r="L16" s="14">
        <v>8</v>
      </c>
      <c r="M16" s="14">
        <v>3</v>
      </c>
      <c r="N16" s="14">
        <v>7</v>
      </c>
      <c r="O16" s="14">
        <v>8</v>
      </c>
      <c r="P16" s="14">
        <v>2</v>
      </c>
      <c r="Q16" s="12">
        <f t="shared" si="2"/>
        <v>66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4</v>
      </c>
      <c r="C17" s="14">
        <v>2</v>
      </c>
      <c r="D17" s="14">
        <v>4</v>
      </c>
      <c r="E17" s="14">
        <v>0</v>
      </c>
      <c r="F17" s="14">
        <v>2</v>
      </c>
      <c r="G17" s="14">
        <v>0</v>
      </c>
      <c r="H17" s="14">
        <v>7</v>
      </c>
      <c r="I17" s="14">
        <v>15</v>
      </c>
      <c r="J17" s="14">
        <v>2</v>
      </c>
      <c r="K17" s="14">
        <v>9</v>
      </c>
      <c r="L17" s="14">
        <v>3</v>
      </c>
      <c r="M17" s="14">
        <v>4</v>
      </c>
      <c r="N17" s="14">
        <v>5</v>
      </c>
      <c r="O17" s="14">
        <v>5</v>
      </c>
      <c r="P17" s="14">
        <v>1</v>
      </c>
      <c r="Q17" s="12">
        <f t="shared" si="2"/>
        <v>63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111056</v>
      </c>
      <c r="C18" s="18">
        <f t="shared" si="5"/>
        <v>21008</v>
      </c>
      <c r="D18" s="18">
        <f t="shared" si="5"/>
        <v>62642</v>
      </c>
      <c r="E18" s="18">
        <f t="shared" si="5"/>
        <v>19868</v>
      </c>
      <c r="F18" s="18">
        <f t="shared" si="5"/>
        <v>69655</v>
      </c>
      <c r="G18" s="18">
        <f t="shared" si="5"/>
        <v>15128</v>
      </c>
      <c r="H18" s="18">
        <f t="shared" si="5"/>
        <v>69452</v>
      </c>
      <c r="I18" s="18">
        <f t="shared" si="5"/>
        <v>107425</v>
      </c>
      <c r="J18" s="18">
        <f t="shared" si="5"/>
        <v>15262</v>
      </c>
      <c r="K18" s="18">
        <f t="shared" si="5"/>
        <v>87026</v>
      </c>
      <c r="L18" s="18">
        <f t="shared" si="5"/>
        <v>69964</v>
      </c>
      <c r="M18" s="18">
        <f t="shared" si="5"/>
        <v>108889</v>
      </c>
      <c r="N18" s="18">
        <f t="shared" si="5"/>
        <v>102624</v>
      </c>
      <c r="O18" s="18">
        <f t="shared" si="5"/>
        <v>40654</v>
      </c>
      <c r="P18" s="18">
        <f t="shared" si="5"/>
        <v>25466</v>
      </c>
      <c r="Q18" s="12">
        <f aca="true" t="shared" si="6" ref="Q18:Q24">SUM(B18:P18)</f>
        <v>926119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51843</v>
      </c>
      <c r="C19" s="14">
        <v>9922</v>
      </c>
      <c r="D19" s="14">
        <v>30220</v>
      </c>
      <c r="E19" s="14">
        <v>10978</v>
      </c>
      <c r="F19" s="14">
        <v>31285</v>
      </c>
      <c r="G19" s="14">
        <v>7288</v>
      </c>
      <c r="H19" s="14">
        <v>31679</v>
      </c>
      <c r="I19" s="14">
        <v>51418</v>
      </c>
      <c r="J19" s="14">
        <v>8160</v>
      </c>
      <c r="K19" s="14">
        <v>44293</v>
      </c>
      <c r="L19" s="14">
        <v>33874</v>
      </c>
      <c r="M19" s="14">
        <v>52544</v>
      </c>
      <c r="N19" s="14">
        <v>49520</v>
      </c>
      <c r="O19" s="14">
        <v>19772</v>
      </c>
      <c r="P19" s="14">
        <v>11812</v>
      </c>
      <c r="Q19" s="12">
        <f t="shared" si="6"/>
        <v>444608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55316</v>
      </c>
      <c r="C20" s="14">
        <v>10323</v>
      </c>
      <c r="D20" s="14">
        <v>29447</v>
      </c>
      <c r="E20" s="14">
        <v>8085</v>
      </c>
      <c r="F20" s="14">
        <v>36129</v>
      </c>
      <c r="G20" s="14">
        <v>7150</v>
      </c>
      <c r="H20" s="14">
        <v>34792</v>
      </c>
      <c r="I20" s="14">
        <v>51098</v>
      </c>
      <c r="J20" s="14">
        <v>6650</v>
      </c>
      <c r="K20" s="14">
        <v>39741</v>
      </c>
      <c r="L20" s="14">
        <v>33664</v>
      </c>
      <c r="M20" s="14">
        <v>52650</v>
      </c>
      <c r="N20" s="14">
        <v>49807</v>
      </c>
      <c r="O20" s="14">
        <v>19481</v>
      </c>
      <c r="P20" s="14">
        <v>12832</v>
      </c>
      <c r="Q20" s="12">
        <f t="shared" si="6"/>
        <v>447165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3897</v>
      </c>
      <c r="C21" s="14">
        <v>763</v>
      </c>
      <c r="D21" s="14">
        <v>2975</v>
      </c>
      <c r="E21" s="14">
        <v>805</v>
      </c>
      <c r="F21" s="14">
        <v>2241</v>
      </c>
      <c r="G21" s="14">
        <v>690</v>
      </c>
      <c r="H21" s="14">
        <v>2981</v>
      </c>
      <c r="I21" s="14">
        <v>4909</v>
      </c>
      <c r="J21" s="14">
        <v>452</v>
      </c>
      <c r="K21" s="14">
        <v>2992</v>
      </c>
      <c r="L21" s="14">
        <v>2426</v>
      </c>
      <c r="M21" s="14">
        <v>3695</v>
      </c>
      <c r="N21" s="14">
        <v>3297</v>
      </c>
      <c r="O21" s="14">
        <v>1401</v>
      </c>
      <c r="P21" s="14">
        <v>822</v>
      </c>
      <c r="Q21" s="12">
        <f t="shared" si="6"/>
        <v>34346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103340</v>
      </c>
      <c r="C22" s="14">
        <f t="shared" si="7"/>
        <v>23895</v>
      </c>
      <c r="D22" s="14">
        <f t="shared" si="7"/>
        <v>73433</v>
      </c>
      <c r="E22" s="14">
        <f t="shared" si="7"/>
        <v>22686</v>
      </c>
      <c r="F22" s="14">
        <f t="shared" si="7"/>
        <v>98620</v>
      </c>
      <c r="G22" s="14">
        <f t="shared" si="7"/>
        <v>22965</v>
      </c>
      <c r="H22" s="14">
        <f t="shared" si="7"/>
        <v>95639</v>
      </c>
      <c r="I22" s="14">
        <f t="shared" si="7"/>
        <v>146440</v>
      </c>
      <c r="J22" s="14">
        <f t="shared" si="7"/>
        <v>16700</v>
      </c>
      <c r="K22" s="14">
        <f t="shared" si="7"/>
        <v>94709</v>
      </c>
      <c r="L22" s="14">
        <f t="shared" si="7"/>
        <v>77908</v>
      </c>
      <c r="M22" s="14">
        <f t="shared" si="7"/>
        <v>93582</v>
      </c>
      <c r="N22" s="14">
        <f t="shared" si="7"/>
        <v>76486</v>
      </c>
      <c r="O22" s="14">
        <f t="shared" si="7"/>
        <v>25137</v>
      </c>
      <c r="P22" s="14">
        <f t="shared" si="7"/>
        <v>16539</v>
      </c>
      <c r="Q22" s="12">
        <f t="shared" si="6"/>
        <v>988079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57634</v>
      </c>
      <c r="C23" s="14">
        <v>12191</v>
      </c>
      <c r="D23" s="14">
        <v>45776</v>
      </c>
      <c r="E23" s="14">
        <v>13641</v>
      </c>
      <c r="F23" s="14">
        <v>58135</v>
      </c>
      <c r="G23" s="14">
        <v>14340</v>
      </c>
      <c r="H23" s="14">
        <v>55788</v>
      </c>
      <c r="I23" s="14">
        <v>90660</v>
      </c>
      <c r="J23" s="14">
        <v>11535</v>
      </c>
      <c r="K23" s="14">
        <v>59552</v>
      </c>
      <c r="L23" s="14">
        <v>47586</v>
      </c>
      <c r="M23" s="14">
        <v>55767</v>
      </c>
      <c r="N23" s="14">
        <v>45071</v>
      </c>
      <c r="O23" s="14">
        <v>15182</v>
      </c>
      <c r="P23" s="14">
        <v>8961</v>
      </c>
      <c r="Q23" s="12">
        <f t="shared" si="6"/>
        <v>591819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45706</v>
      </c>
      <c r="C24" s="14">
        <v>11704</v>
      </c>
      <c r="D24" s="14">
        <v>27657</v>
      </c>
      <c r="E24" s="14">
        <v>9045</v>
      </c>
      <c r="F24" s="14">
        <v>40485</v>
      </c>
      <c r="G24" s="14">
        <v>8625</v>
      </c>
      <c r="H24" s="14">
        <v>39851</v>
      </c>
      <c r="I24" s="14">
        <v>55780</v>
      </c>
      <c r="J24" s="14">
        <v>5165</v>
      </c>
      <c r="K24" s="14">
        <v>35157</v>
      </c>
      <c r="L24" s="14">
        <v>30322</v>
      </c>
      <c r="M24" s="14">
        <v>37815</v>
      </c>
      <c r="N24" s="14">
        <v>31415</v>
      </c>
      <c r="O24" s="14">
        <v>9955</v>
      </c>
      <c r="P24" s="14">
        <v>7578</v>
      </c>
      <c r="Q24" s="12">
        <f t="shared" si="6"/>
        <v>396260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881890.3375</v>
      </c>
      <c r="C28" s="56">
        <f>C29+C30</f>
        <v>209682.90320000003</v>
      </c>
      <c r="D28" s="56">
        <f>D29+D30</f>
        <v>619141.3460000001</v>
      </c>
      <c r="E28" s="56">
        <f aca="true" t="shared" si="8" ref="E28:P28">E29+E30</f>
        <v>227750.252</v>
      </c>
      <c r="F28" s="56">
        <f t="shared" si="8"/>
        <v>724912.59</v>
      </c>
      <c r="G28" s="56">
        <f t="shared" si="8"/>
        <v>216520.7652</v>
      </c>
      <c r="H28" s="56">
        <f t="shared" si="8"/>
        <v>772716.7603</v>
      </c>
      <c r="I28" s="56">
        <f t="shared" si="8"/>
        <v>972890.3466</v>
      </c>
      <c r="J28" s="56">
        <f t="shared" si="8"/>
        <v>156685.245</v>
      </c>
      <c r="K28" s="56">
        <f t="shared" si="8"/>
        <v>783819.9756</v>
      </c>
      <c r="L28" s="56">
        <f t="shared" si="8"/>
        <v>765199.539</v>
      </c>
      <c r="M28" s="56">
        <f t="shared" si="8"/>
        <v>970070.0978</v>
      </c>
      <c r="N28" s="56">
        <f t="shared" si="8"/>
        <v>886273.2287999999</v>
      </c>
      <c r="O28" s="56">
        <f t="shared" si="8"/>
        <v>473401.81560000003</v>
      </c>
      <c r="P28" s="56">
        <f t="shared" si="8"/>
        <v>268576.1948</v>
      </c>
      <c r="Q28" s="56">
        <f>SUM(B28:P28)</f>
        <v>8929531.3974</v>
      </c>
      <c r="S28" s="62"/>
    </row>
    <row r="29" spans="1:17" ht="18.75" customHeight="1">
      <c r="A29" s="54" t="s">
        <v>38</v>
      </c>
      <c r="B29" s="52">
        <f aca="true" t="shared" si="9" ref="B29:P29">B26*B7</f>
        <v>873175.2575000001</v>
      </c>
      <c r="C29" s="52">
        <f>C26*C7</f>
        <v>208493.49320000003</v>
      </c>
      <c r="D29" s="52">
        <f>D26*D7</f>
        <v>612384.9160000001</v>
      </c>
      <c r="E29" s="52">
        <f t="shared" si="9"/>
        <v>226525.692</v>
      </c>
      <c r="F29" s="52">
        <f t="shared" si="9"/>
        <v>712622.46</v>
      </c>
      <c r="G29" s="52">
        <f t="shared" si="9"/>
        <v>216520.7652</v>
      </c>
      <c r="H29" s="52">
        <f t="shared" si="9"/>
        <v>755033.4903</v>
      </c>
      <c r="I29" s="52">
        <f t="shared" si="9"/>
        <v>968028.3366</v>
      </c>
      <c r="J29" s="52">
        <f t="shared" si="9"/>
        <v>156685.245</v>
      </c>
      <c r="K29" s="52">
        <f t="shared" si="9"/>
        <v>780252.6256</v>
      </c>
      <c r="L29" s="52">
        <f t="shared" si="9"/>
        <v>746522.799</v>
      </c>
      <c r="M29" s="52">
        <f t="shared" si="9"/>
        <v>947604.7278</v>
      </c>
      <c r="N29" s="52">
        <f t="shared" si="9"/>
        <v>866451.7788</v>
      </c>
      <c r="O29" s="52">
        <f t="shared" si="9"/>
        <v>459314.6156</v>
      </c>
      <c r="P29" s="52">
        <f t="shared" si="9"/>
        <v>264426.0948</v>
      </c>
      <c r="Q29" s="53">
        <f>SUM(B29:P29)</f>
        <v>8794042.297399998</v>
      </c>
    </row>
    <row r="30" spans="1:28" ht="18.75" customHeight="1">
      <c r="A30" s="17" t="s">
        <v>36</v>
      </c>
      <c r="B30" s="52">
        <v>8715.08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135489.1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-53294.2</v>
      </c>
      <c r="C32" s="25">
        <f>+C33+C35+C42+C43+C44-C45</f>
        <v>-10259.8</v>
      </c>
      <c r="D32" s="25">
        <f>+D33+D35+D42+D43+D44-D45</f>
        <v>-48723.3</v>
      </c>
      <c r="E32" s="25">
        <f t="shared" si="10"/>
        <v>-17802</v>
      </c>
      <c r="F32" s="25">
        <f t="shared" si="10"/>
        <v>-41753</v>
      </c>
      <c r="G32" s="25">
        <f t="shared" si="10"/>
        <v>-8746.2</v>
      </c>
      <c r="H32" s="25">
        <f t="shared" si="10"/>
        <v>-38979.5</v>
      </c>
      <c r="I32" s="25">
        <f t="shared" si="10"/>
        <v>-69690.1</v>
      </c>
      <c r="J32" s="25">
        <f t="shared" si="10"/>
        <v>-11567</v>
      </c>
      <c r="K32" s="25">
        <f t="shared" si="10"/>
        <v>-65114.9</v>
      </c>
      <c r="L32" s="25">
        <f t="shared" si="10"/>
        <v>-48792.1</v>
      </c>
      <c r="M32" s="25">
        <f t="shared" si="10"/>
        <v>-41808.9</v>
      </c>
      <c r="N32" s="25">
        <f t="shared" si="10"/>
        <v>-38704.3</v>
      </c>
      <c r="O32" s="25">
        <f t="shared" si="10"/>
        <v>-26251.5</v>
      </c>
      <c r="P32" s="25">
        <f t="shared" si="10"/>
        <v>-20201.4</v>
      </c>
      <c r="Q32" s="25">
        <f t="shared" si="10"/>
        <v>-541688.2</v>
      </c>
    </row>
    <row r="33" spans="1:17" ht="18.75" customHeight="1">
      <c r="A33" s="17" t="s">
        <v>62</v>
      </c>
      <c r="B33" s="26">
        <f>+B34</f>
        <v>-53294.2</v>
      </c>
      <c r="C33" s="26">
        <f>+C34</f>
        <v>-10259.8</v>
      </c>
      <c r="D33" s="26">
        <f>+D34</f>
        <v>-48723.3</v>
      </c>
      <c r="E33" s="26">
        <f aca="true" t="shared" si="11" ref="E33:Q33">+E34</f>
        <v>-17802</v>
      </c>
      <c r="F33" s="26">
        <f t="shared" si="11"/>
        <v>-41753</v>
      </c>
      <c r="G33" s="26">
        <f t="shared" si="11"/>
        <v>-8746.2</v>
      </c>
      <c r="H33" s="26">
        <f t="shared" si="11"/>
        <v>-38979.5</v>
      </c>
      <c r="I33" s="26">
        <f t="shared" si="11"/>
        <v>-69152.6</v>
      </c>
      <c r="J33" s="26">
        <f t="shared" si="11"/>
        <v>-11567</v>
      </c>
      <c r="K33" s="26">
        <f t="shared" si="11"/>
        <v>-65114.9</v>
      </c>
      <c r="L33" s="26">
        <f t="shared" si="11"/>
        <v>-48792.1</v>
      </c>
      <c r="M33" s="26">
        <f t="shared" si="11"/>
        <v>-41808.9</v>
      </c>
      <c r="N33" s="26">
        <f t="shared" si="11"/>
        <v>-38704.3</v>
      </c>
      <c r="O33" s="26">
        <f t="shared" si="11"/>
        <v>-26251.5</v>
      </c>
      <c r="P33" s="26">
        <f t="shared" si="11"/>
        <v>-20201.4</v>
      </c>
      <c r="Q33" s="26">
        <f t="shared" si="11"/>
        <v>-541150.7</v>
      </c>
    </row>
    <row r="34" spans="1:28" ht="18.75" customHeight="1">
      <c r="A34" s="13" t="s">
        <v>39</v>
      </c>
      <c r="B34" s="20">
        <f aca="true" t="shared" si="12" ref="B34:G34">ROUND(-B9*$F$3,2)</f>
        <v>-53294.2</v>
      </c>
      <c r="C34" s="20">
        <f t="shared" si="12"/>
        <v>-10259.8</v>
      </c>
      <c r="D34" s="20">
        <f t="shared" si="12"/>
        <v>-48723.3</v>
      </c>
      <c r="E34" s="20">
        <f t="shared" si="12"/>
        <v>-17802</v>
      </c>
      <c r="F34" s="20">
        <f t="shared" si="12"/>
        <v>-41753</v>
      </c>
      <c r="G34" s="20">
        <f t="shared" si="12"/>
        <v>-8746.2</v>
      </c>
      <c r="H34" s="20">
        <f aca="true" t="shared" si="13" ref="H34:P34">ROUND(-H9*$F$3,2)</f>
        <v>-38979.5</v>
      </c>
      <c r="I34" s="20">
        <f t="shared" si="13"/>
        <v>-69152.6</v>
      </c>
      <c r="J34" s="20">
        <f t="shared" si="13"/>
        <v>-11567</v>
      </c>
      <c r="K34" s="20">
        <f>ROUND(-K9*$F$3,2)</f>
        <v>-65114.9</v>
      </c>
      <c r="L34" s="20">
        <f>ROUND(-L9*$F$3,2)</f>
        <v>-48792.1</v>
      </c>
      <c r="M34" s="20">
        <f>ROUND(-M9*$F$3,2)</f>
        <v>-41808.9</v>
      </c>
      <c r="N34" s="20">
        <f>ROUND(-N9*$F$3,2)</f>
        <v>-38704.3</v>
      </c>
      <c r="O34" s="20">
        <f t="shared" si="13"/>
        <v>-26251.5</v>
      </c>
      <c r="P34" s="20">
        <f t="shared" si="13"/>
        <v>-20201.4</v>
      </c>
      <c r="Q34" s="44">
        <f aca="true" t="shared" si="14" ref="Q34:Q45">SUM(B34:P34)</f>
        <v>-541150.7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-537.5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-537.5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828596.1375000001</v>
      </c>
      <c r="C46" s="29">
        <f t="shared" si="16"/>
        <v>199423.10320000004</v>
      </c>
      <c r="D46" s="29">
        <f t="shared" si="16"/>
        <v>570418.0460000001</v>
      </c>
      <c r="E46" s="29">
        <f t="shared" si="16"/>
        <v>209948.252</v>
      </c>
      <c r="F46" s="29">
        <f t="shared" si="16"/>
        <v>683159.59</v>
      </c>
      <c r="G46" s="29">
        <f t="shared" si="16"/>
        <v>207774.56519999998</v>
      </c>
      <c r="H46" s="29">
        <f t="shared" si="16"/>
        <v>733737.2603</v>
      </c>
      <c r="I46" s="29">
        <f t="shared" si="16"/>
        <v>903200.2466000001</v>
      </c>
      <c r="J46" s="29">
        <f t="shared" si="16"/>
        <v>145118.245</v>
      </c>
      <c r="K46" s="29">
        <f t="shared" si="16"/>
        <v>718705.0756</v>
      </c>
      <c r="L46" s="29">
        <f t="shared" si="16"/>
        <v>716407.439</v>
      </c>
      <c r="M46" s="29">
        <f t="shared" si="16"/>
        <v>928261.1978</v>
      </c>
      <c r="N46" s="29">
        <f t="shared" si="16"/>
        <v>847568.9287999999</v>
      </c>
      <c r="O46" s="29">
        <f t="shared" si="16"/>
        <v>447150.31560000003</v>
      </c>
      <c r="P46" s="29">
        <f t="shared" si="16"/>
        <v>248374.7948</v>
      </c>
      <c r="Q46" s="29">
        <f>SUM(B46:P46)</f>
        <v>8387843.197400002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828596.14</v>
      </c>
      <c r="C49" s="35">
        <f aca="true" t="shared" si="17" ref="C49:P49">SUM(C50:C64)</f>
        <v>199423.1</v>
      </c>
      <c r="D49" s="35">
        <f t="shared" si="17"/>
        <v>570418.05</v>
      </c>
      <c r="E49" s="35">
        <f t="shared" si="17"/>
        <v>209948.25</v>
      </c>
      <c r="F49" s="35">
        <f t="shared" si="17"/>
        <v>683159.59</v>
      </c>
      <c r="G49" s="35">
        <f t="shared" si="17"/>
        <v>207774.57</v>
      </c>
      <c r="H49" s="35">
        <f t="shared" si="17"/>
        <v>733737.26</v>
      </c>
      <c r="I49" s="35">
        <f t="shared" si="17"/>
        <v>903200.25</v>
      </c>
      <c r="J49" s="35">
        <f t="shared" si="17"/>
        <v>145118.25</v>
      </c>
      <c r="K49" s="35">
        <f t="shared" si="17"/>
        <v>718705.08</v>
      </c>
      <c r="L49" s="35">
        <f t="shared" si="17"/>
        <v>716407.44</v>
      </c>
      <c r="M49" s="35">
        <f t="shared" si="17"/>
        <v>928261.2</v>
      </c>
      <c r="N49" s="35">
        <f t="shared" si="17"/>
        <v>847568.93</v>
      </c>
      <c r="O49" s="35">
        <f t="shared" si="17"/>
        <v>447150.32</v>
      </c>
      <c r="P49" s="35">
        <f t="shared" si="17"/>
        <v>248374.79</v>
      </c>
      <c r="Q49" s="29">
        <f>SUM(Q50:Q64)</f>
        <v>8387843.220000001</v>
      </c>
      <c r="S49" s="64"/>
    </row>
    <row r="50" spans="1:20" ht="18.75" customHeight="1">
      <c r="A50" s="17" t="s">
        <v>83</v>
      </c>
      <c r="B50" s="35">
        <v>828596.14</v>
      </c>
      <c r="C50" s="34">
        <v>0</v>
      </c>
      <c r="D50" s="35">
        <v>570418.05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1399014.19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199423.1</v>
      </c>
      <c r="D51" s="34">
        <v>0</v>
      </c>
      <c r="E51" s="35">
        <v>209948.25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409371.35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683159.59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683159.59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207774.57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207774.57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733737.26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733737.26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903200.25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903200.25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145118.25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145118.25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718705.08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718705.08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716407.44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716407.44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928261.2</v>
      </c>
      <c r="N59" s="34">
        <v>0</v>
      </c>
      <c r="O59" s="34">
        <v>0</v>
      </c>
      <c r="P59" s="34">
        <v>0</v>
      </c>
      <c r="Q59" s="29">
        <f t="shared" si="18"/>
        <v>928261.2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847568.93</v>
      </c>
      <c r="O60" s="34">
        <v>0</v>
      </c>
      <c r="P60" s="34">
        <v>0</v>
      </c>
      <c r="Q60" s="29">
        <f t="shared" si="18"/>
        <v>847568.93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447150.32</v>
      </c>
      <c r="P61" s="34">
        <v>0</v>
      </c>
      <c r="Q61" s="29">
        <f t="shared" si="18"/>
        <v>447150.32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248374.79</v>
      </c>
      <c r="Q62" s="29">
        <f t="shared" si="18"/>
        <v>248374.79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2.7666000000000004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2019-08-20T17:17:37Z</dcterms:modified>
  <cp:category/>
  <cp:version/>
  <cp:contentType/>
  <cp:contentStatus/>
</cp:coreProperties>
</file>