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<sst xmlns="http://schemas.openxmlformats.org/spreadsheetml/2006/main" count="108" uniqueCount="102">
  <si>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</si>
  <si>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</si>
  <si>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</si>
  <si>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</si>
  <si>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</si>
  <si>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</si>
  <si>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</si>
  <si>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</si>
  <si>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</si>
  <si>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</si>
  <si>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</si>
  <si>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</si>
  <si>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</si>
  <si>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</si>
  <si>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</si>
  <si>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</si>
  <si>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</si>
  <si>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</si>
  <si>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</si>
  <si>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</si>
  <si>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</si>
  <si>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</si>
  <si>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</si>
  <si>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</si>
  <si>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</si>
  <si>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</si>
  <si>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</si>
  <si>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</si>
  <si>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</si>
  <si>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</si>
  <si>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</si>
  <si>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</si>
  <si>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</si>
  <si>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</si>
  <si>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</si>
  <si>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</si>
  <si>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</si>
  <si>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</si>
  <si>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</si>
  <si>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</si>
  <si>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</si>
  <si>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</si>
  <si>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</si>
  <si>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</si>
  <si>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</si>
  <si>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</si>
  <si>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</si>
  <si>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</si>
  <si>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</si>
  <si>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</si>
  <si>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</si>
  <si>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</si>
  <si>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</si>
  <si>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</si>
  <si>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</si>
  <si>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</si>
  <si>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</si>
  <si>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</si>
  <si>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</si>
  <si>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</si>
  <si>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</si>
  <si>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</si>
  <si>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</si>
  <si>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</si>
  <si>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</si>
  <si>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</si>
  <si>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</si>
  <si>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</si>
  <si>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</si>
  <si>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</si>
  <si>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</si>
  <si>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</si>
  <si>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</si>
  <si>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</si>
  <si>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</si>
  <si>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</si>
  <si>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</si>
  <si>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</si>
  <si>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</si>
  <si>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</si>
  <si>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</si>
  <si>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</si>
  <si>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</si>
  <si>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</si>
  <si>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</si>
  <si>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</si>
  <si>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</si>
  <si>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</si>
  <si>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</si>
  <si>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</si>
  <si>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</si>
  <si>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</si>
  <si>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</si>
  <si>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</si>
  <si>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</si>
  <si>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</si>
  <si>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</si>
  <si>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13/08/19 - VENCIMENTO 20/08/19</t>
  </si>
  <si>
    <t>Imperial</t>
  </si>
  <si>
    <t>Área 5.1</t>
  </si>
  <si>
    <t>4.2.7. Parcela de remuneração relativa à dezembro/18</t>
  </si>
  <si>
    <t>4.2.8. Banco Luso Brasileiro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</si>
</sst>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86</xdr:row>
      <xdr:rowOff>0</xdr:rowOff>
    </xdr:from>
    <xdr:to>
      <xdr:col>4</xdr:col>
      <xdr:colOff>638175</xdr:colOff>
      <xdr:row>86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554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638175</xdr:colOff>
      <xdr:row>86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554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638175</xdr:colOff>
      <xdr:row>86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554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C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7" width="17.625" style="1" bestFit="1" customWidth="1"/>
    <col min="18" max="18" width="20.125" style="1" bestFit="1" customWidth="1"/>
    <col min="19" max="19" width="9.375" style="1" bestFit="1" customWidth="1"/>
    <col min="20" max="20" width="14.375" style="1" bestFit="1" customWidth="1"/>
    <col min="21" max="16384" width="9.00390625" style="1" customWidth="1"/>
  </cols>
  <sheetData>
    <row r="1" spans="1:18" ht="21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21">
      <c r="A2" s="72" t="s">
        <v>97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"/>
    </row>
    <row r="4" spans="1:18" ht="18.75" customHeight="1">
      <c r="A4" s="73" t="s">
        <v>1</v>
      </c>
      <c r="B4" s="73" t="s">
        <v>25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2</v>
      </c>
    </row>
    <row r="5" spans="1:18" ht="42" customHeight="1">
      <c r="A5" s="73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4" t="s">
        <v>98</v>
      </c>
      <c r="R5" s="73"/>
    </row>
    <row r="6" spans="1:18" ht="20.25" customHeight="1">
      <c r="A6" s="73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8" t="s">
        <v>71</v>
      </c>
      <c r="K6" s="58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3" t="s">
        <v>99</v>
      </c>
      <c r="R6" s="73"/>
    </row>
    <row r="7" spans="1:29" ht="18.75" customHeight="1">
      <c r="A7" s="9" t="s">
        <v>3</v>
      </c>
      <c r="B7" s="10">
        <f aca="true" t="shared" si="0" ref="B7:O7">B8+B18+B22</f>
        <v>396017</v>
      </c>
      <c r="C7" s="10">
        <f>C8+C18+C22</f>
        <v>82580</v>
      </c>
      <c r="D7" s="10">
        <f>D8+D18+D22</f>
        <v>273883</v>
      </c>
      <c r="E7" s="10">
        <f t="shared" si="0"/>
        <v>85103</v>
      </c>
      <c r="F7" s="10">
        <f t="shared" si="0"/>
        <v>350072</v>
      </c>
      <c r="G7" s="10">
        <f t="shared" si="0"/>
        <v>70560</v>
      </c>
      <c r="H7" s="10">
        <f t="shared" si="0"/>
        <v>325960</v>
      </c>
      <c r="I7" s="10">
        <f t="shared" si="0"/>
        <v>501968</v>
      </c>
      <c r="J7" s="10">
        <f t="shared" si="0"/>
        <v>64120</v>
      </c>
      <c r="K7" s="10">
        <f t="shared" si="0"/>
        <v>348708</v>
      </c>
      <c r="L7" s="10">
        <f t="shared" si="0"/>
        <v>294277</v>
      </c>
      <c r="M7" s="10">
        <f t="shared" si="0"/>
        <v>427061</v>
      </c>
      <c r="N7" s="10">
        <f t="shared" si="0"/>
        <v>348430</v>
      </c>
      <c r="O7" s="10">
        <f t="shared" si="0"/>
        <v>146199</v>
      </c>
      <c r="P7" s="10">
        <f>P8+P18+P22</f>
        <v>98283</v>
      </c>
      <c r="Q7" s="10">
        <f>Q8+Q18+Q22</f>
        <v>0</v>
      </c>
      <c r="R7" s="10">
        <f>+R8+R18+R22</f>
        <v>3813221</v>
      </c>
      <c r="S7"/>
      <c r="T7"/>
      <c r="U7"/>
      <c r="V7"/>
      <c r="W7"/>
      <c r="X7"/>
      <c r="Y7"/>
      <c r="Z7"/>
      <c r="AA7"/>
      <c r="AB7"/>
      <c r="AC7"/>
    </row>
    <row r="8" spans="1:29" ht="18.75" customHeight="1">
      <c r="A8" s="11" t="s">
        <v>17</v>
      </c>
      <c r="B8" s="12">
        <f aca="true" t="shared" si="1" ref="B8:O8">+B9+B10+B14</f>
        <v>176640</v>
      </c>
      <c r="C8" s="12">
        <f>+C9+C10+C14</f>
        <v>36270</v>
      </c>
      <c r="D8" s="12">
        <f>+D9+D10+D14</f>
        <v>131983</v>
      </c>
      <c r="E8" s="12">
        <f t="shared" si="1"/>
        <v>40230</v>
      </c>
      <c r="F8" s="12">
        <f t="shared" si="1"/>
        <v>179120</v>
      </c>
      <c r="G8" s="12">
        <f t="shared" si="1"/>
        <v>32315</v>
      </c>
      <c r="H8" s="12">
        <f t="shared" si="1"/>
        <v>155973</v>
      </c>
      <c r="I8" s="12">
        <f t="shared" si="1"/>
        <v>242811</v>
      </c>
      <c r="J8" s="12">
        <f t="shared" si="1"/>
        <v>31136</v>
      </c>
      <c r="K8" s="12">
        <f t="shared" si="1"/>
        <v>161440</v>
      </c>
      <c r="L8" s="12">
        <f t="shared" si="1"/>
        <v>139764</v>
      </c>
      <c r="M8" s="12">
        <f t="shared" si="1"/>
        <v>213252</v>
      </c>
      <c r="N8" s="12">
        <f t="shared" si="1"/>
        <v>163402</v>
      </c>
      <c r="O8" s="12">
        <f t="shared" si="1"/>
        <v>77702</v>
      </c>
      <c r="P8" s="12">
        <f>+P9+P10+P14</f>
        <v>54814</v>
      </c>
      <c r="Q8" s="12">
        <f>+Q9+Q10+Q14</f>
        <v>0</v>
      </c>
      <c r="R8" s="12">
        <f>SUM(B8:Q8)</f>
        <v>1836852</v>
      </c>
      <c r="S8"/>
      <c r="T8"/>
      <c r="U8"/>
      <c r="V8"/>
      <c r="W8"/>
      <c r="X8"/>
      <c r="Y8"/>
      <c r="Z8"/>
      <c r="AA8"/>
      <c r="AB8"/>
      <c r="AC8"/>
    </row>
    <row r="9" spans="1:29" ht="18.75" customHeight="1">
      <c r="A9" s="13" t="s">
        <v>59</v>
      </c>
      <c r="B9" s="14">
        <v>13394</v>
      </c>
      <c r="C9" s="14">
        <v>2621</v>
      </c>
      <c r="D9" s="14">
        <v>11944</v>
      </c>
      <c r="E9" s="14">
        <v>4542</v>
      </c>
      <c r="F9" s="14">
        <v>10490</v>
      </c>
      <c r="G9" s="14">
        <v>2252</v>
      </c>
      <c r="H9" s="14">
        <v>9724</v>
      </c>
      <c r="I9" s="14">
        <v>17038</v>
      </c>
      <c r="J9" s="14">
        <v>2968</v>
      </c>
      <c r="K9" s="14">
        <v>15865</v>
      </c>
      <c r="L9" s="14">
        <v>12222</v>
      </c>
      <c r="M9" s="14">
        <v>10552</v>
      </c>
      <c r="N9" s="14">
        <v>10115</v>
      </c>
      <c r="O9" s="14">
        <v>6546</v>
      </c>
      <c r="P9" s="14">
        <v>5046</v>
      </c>
      <c r="Q9" s="14">
        <v>0</v>
      </c>
      <c r="R9" s="12">
        <f aca="true" t="shared" si="2" ref="R9:R17">SUM(B9:Q9)</f>
        <v>135319</v>
      </c>
      <c r="S9"/>
      <c r="T9"/>
      <c r="U9"/>
      <c r="V9"/>
      <c r="W9"/>
      <c r="X9"/>
      <c r="Y9"/>
      <c r="Z9"/>
      <c r="AA9"/>
      <c r="AB9"/>
      <c r="AC9"/>
    </row>
    <row r="10" spans="1:29" ht="18.75" customHeight="1">
      <c r="A10" s="16" t="s">
        <v>12</v>
      </c>
      <c r="B10" s="14">
        <f aca="true" t="shared" si="3" ref="B10:O10">B11+B12+B13</f>
        <v>154909</v>
      </c>
      <c r="C10" s="14">
        <f t="shared" si="3"/>
        <v>31935</v>
      </c>
      <c r="D10" s="14">
        <f t="shared" si="3"/>
        <v>114114</v>
      </c>
      <c r="E10" s="14">
        <f t="shared" si="3"/>
        <v>33919</v>
      </c>
      <c r="F10" s="14">
        <f t="shared" si="3"/>
        <v>160210</v>
      </c>
      <c r="G10" s="14">
        <f t="shared" si="3"/>
        <v>28583</v>
      </c>
      <c r="H10" s="14">
        <f t="shared" si="3"/>
        <v>138345</v>
      </c>
      <c r="I10" s="14">
        <f t="shared" si="3"/>
        <v>213123</v>
      </c>
      <c r="J10" s="14">
        <f t="shared" si="3"/>
        <v>26795</v>
      </c>
      <c r="K10" s="14">
        <f t="shared" si="3"/>
        <v>138317</v>
      </c>
      <c r="L10" s="14">
        <f t="shared" si="3"/>
        <v>120971</v>
      </c>
      <c r="M10" s="14">
        <f t="shared" si="3"/>
        <v>192030</v>
      </c>
      <c r="N10" s="14">
        <f t="shared" si="3"/>
        <v>144682</v>
      </c>
      <c r="O10" s="14">
        <f t="shared" si="3"/>
        <v>67822</v>
      </c>
      <c r="P10" s="14">
        <f>P11+P12+P13</f>
        <v>47770</v>
      </c>
      <c r="Q10" s="14">
        <f>Q11+Q12+Q13</f>
        <v>0</v>
      </c>
      <c r="R10" s="12">
        <f t="shared" si="2"/>
        <v>1613525</v>
      </c>
      <c r="S10"/>
      <c r="T10"/>
      <c r="U10"/>
      <c r="V10"/>
      <c r="W10"/>
      <c r="X10"/>
      <c r="Y10"/>
      <c r="Z10"/>
      <c r="AA10"/>
      <c r="AB10"/>
      <c r="AC10"/>
    </row>
    <row r="11" spans="1:29" ht="18.75" customHeight="1">
      <c r="A11" s="15" t="s">
        <v>4</v>
      </c>
      <c r="B11" s="14">
        <v>70097</v>
      </c>
      <c r="C11" s="14">
        <v>14516</v>
      </c>
      <c r="D11" s="14">
        <v>51142</v>
      </c>
      <c r="E11" s="14">
        <v>16835</v>
      </c>
      <c r="F11" s="14">
        <v>71388</v>
      </c>
      <c r="G11" s="14">
        <v>13117</v>
      </c>
      <c r="H11" s="14">
        <v>61287</v>
      </c>
      <c r="I11" s="14">
        <v>95964</v>
      </c>
      <c r="J11" s="14">
        <v>13018</v>
      </c>
      <c r="K11" s="14">
        <v>65207</v>
      </c>
      <c r="L11" s="14">
        <v>55194</v>
      </c>
      <c r="M11" s="14">
        <v>90658</v>
      </c>
      <c r="N11" s="14">
        <v>66399</v>
      </c>
      <c r="O11" s="14">
        <v>30398</v>
      </c>
      <c r="P11" s="14">
        <v>20809</v>
      </c>
      <c r="Q11" s="14">
        <v>0</v>
      </c>
      <c r="R11" s="12">
        <f t="shared" si="2"/>
        <v>736029</v>
      </c>
      <c r="S11"/>
      <c r="T11"/>
      <c r="U11"/>
      <c r="V11"/>
      <c r="W11"/>
      <c r="X11"/>
      <c r="Y11"/>
      <c r="Z11"/>
      <c r="AA11"/>
      <c r="AB11"/>
      <c r="AC11"/>
    </row>
    <row r="12" spans="1:29" ht="18.75" customHeight="1">
      <c r="A12" s="15" t="s">
        <v>5</v>
      </c>
      <c r="B12" s="14">
        <v>77042</v>
      </c>
      <c r="C12" s="14">
        <v>15889</v>
      </c>
      <c r="D12" s="14">
        <v>54313</v>
      </c>
      <c r="E12" s="14">
        <v>14973</v>
      </c>
      <c r="F12" s="14">
        <v>82528</v>
      </c>
      <c r="G12" s="14">
        <v>13657</v>
      </c>
      <c r="H12" s="14">
        <v>68542</v>
      </c>
      <c r="I12" s="14">
        <v>102343</v>
      </c>
      <c r="J12" s="14">
        <v>12248</v>
      </c>
      <c r="K12" s="14">
        <v>65098</v>
      </c>
      <c r="L12" s="14">
        <v>59693</v>
      </c>
      <c r="M12" s="14">
        <v>93310</v>
      </c>
      <c r="N12" s="14">
        <v>71681</v>
      </c>
      <c r="O12" s="14">
        <v>33825</v>
      </c>
      <c r="P12" s="14">
        <v>24702</v>
      </c>
      <c r="Q12" s="14">
        <v>0</v>
      </c>
      <c r="R12" s="12">
        <f t="shared" si="2"/>
        <v>789844</v>
      </c>
      <c r="S12"/>
      <c r="T12"/>
      <c r="U12"/>
      <c r="V12"/>
      <c r="W12"/>
      <c r="X12"/>
      <c r="Y12"/>
      <c r="Z12"/>
      <c r="AA12"/>
      <c r="AB12"/>
      <c r="AC12"/>
    </row>
    <row r="13" spans="1:29" ht="18.75" customHeight="1">
      <c r="A13" s="15" t="s">
        <v>6</v>
      </c>
      <c r="B13" s="14">
        <v>7770</v>
      </c>
      <c r="C13" s="14">
        <v>1530</v>
      </c>
      <c r="D13" s="14">
        <v>8659</v>
      </c>
      <c r="E13" s="14">
        <v>2111</v>
      </c>
      <c r="F13" s="14">
        <v>6294</v>
      </c>
      <c r="G13" s="14">
        <v>1809</v>
      </c>
      <c r="H13" s="14">
        <v>8516</v>
      </c>
      <c r="I13" s="14">
        <v>14816</v>
      </c>
      <c r="J13" s="14">
        <v>1529</v>
      </c>
      <c r="K13" s="14">
        <v>8012</v>
      </c>
      <c r="L13" s="14">
        <v>6084</v>
      </c>
      <c r="M13" s="14">
        <v>8062</v>
      </c>
      <c r="N13" s="14">
        <v>6602</v>
      </c>
      <c r="O13" s="14">
        <v>3599</v>
      </c>
      <c r="P13" s="14">
        <v>2259</v>
      </c>
      <c r="Q13" s="14">
        <v>0</v>
      </c>
      <c r="R13" s="12">
        <f t="shared" si="2"/>
        <v>87652</v>
      </c>
      <c r="S13"/>
      <c r="T13"/>
      <c r="U13"/>
      <c r="V13"/>
      <c r="W13"/>
      <c r="X13"/>
      <c r="Y13"/>
      <c r="Z13"/>
      <c r="AA13"/>
      <c r="AB13"/>
      <c r="AC13"/>
    </row>
    <row r="14" spans="1:18" ht="18.75" customHeight="1">
      <c r="A14" s="16" t="s">
        <v>16</v>
      </c>
      <c r="B14" s="14">
        <f aca="true" t="shared" si="4" ref="B14:O14">B15+B16+B17</f>
        <v>8337</v>
      </c>
      <c r="C14" s="14">
        <f t="shared" si="4"/>
        <v>1714</v>
      </c>
      <c r="D14" s="14">
        <f t="shared" si="4"/>
        <v>5925</v>
      </c>
      <c r="E14" s="14">
        <f t="shared" si="4"/>
        <v>1769</v>
      </c>
      <c r="F14" s="14">
        <f t="shared" si="4"/>
        <v>8420</v>
      </c>
      <c r="G14" s="14">
        <f t="shared" si="4"/>
        <v>1480</v>
      </c>
      <c r="H14" s="14">
        <f t="shared" si="4"/>
        <v>7904</v>
      </c>
      <c r="I14" s="14">
        <f t="shared" si="4"/>
        <v>12650</v>
      </c>
      <c r="J14" s="14">
        <f t="shared" si="4"/>
        <v>1373</v>
      </c>
      <c r="K14" s="14">
        <f t="shared" si="4"/>
        <v>7258</v>
      </c>
      <c r="L14" s="14">
        <f t="shared" si="4"/>
        <v>6571</v>
      </c>
      <c r="M14" s="14">
        <f t="shared" si="4"/>
        <v>10670</v>
      </c>
      <c r="N14" s="14">
        <f t="shared" si="4"/>
        <v>8605</v>
      </c>
      <c r="O14" s="14">
        <f t="shared" si="4"/>
        <v>3334</v>
      </c>
      <c r="P14" s="14">
        <f>P15+P16+P17</f>
        <v>1998</v>
      </c>
      <c r="Q14" s="14">
        <f>Q15+Q16+Q17</f>
        <v>0</v>
      </c>
      <c r="R14" s="12">
        <f t="shared" si="2"/>
        <v>88008</v>
      </c>
    </row>
    <row r="15" spans="1:29" ht="18.75" customHeight="1">
      <c r="A15" s="15" t="s">
        <v>13</v>
      </c>
      <c r="B15" s="14">
        <v>8327</v>
      </c>
      <c r="C15" s="14">
        <v>1711</v>
      </c>
      <c r="D15" s="14">
        <v>5918</v>
      </c>
      <c r="E15" s="14">
        <v>1763</v>
      </c>
      <c r="F15" s="14">
        <v>8412</v>
      </c>
      <c r="G15" s="14">
        <v>1480</v>
      </c>
      <c r="H15" s="14">
        <v>7890</v>
      </c>
      <c r="I15" s="14">
        <v>12633</v>
      </c>
      <c r="J15" s="14">
        <v>1373</v>
      </c>
      <c r="K15" s="14">
        <v>7247</v>
      </c>
      <c r="L15" s="14">
        <v>6561</v>
      </c>
      <c r="M15" s="14">
        <v>10665</v>
      </c>
      <c r="N15" s="14">
        <v>8588</v>
      </c>
      <c r="O15" s="14">
        <v>3326</v>
      </c>
      <c r="P15" s="14">
        <v>1997</v>
      </c>
      <c r="Q15" s="14">
        <v>0</v>
      </c>
      <c r="R15" s="12">
        <f t="shared" si="2"/>
        <v>87891</v>
      </c>
      <c r="S15"/>
      <c r="T15"/>
      <c r="U15"/>
      <c r="V15"/>
      <c r="W15"/>
      <c r="X15"/>
      <c r="Y15"/>
      <c r="Z15"/>
      <c r="AA15"/>
      <c r="AB15"/>
      <c r="AC15"/>
    </row>
    <row r="16" spans="1:29" ht="18.75" customHeight="1">
      <c r="A16" s="15" t="s">
        <v>14</v>
      </c>
      <c r="B16" s="14">
        <v>3</v>
      </c>
      <c r="C16" s="14">
        <v>2</v>
      </c>
      <c r="D16" s="14">
        <v>7</v>
      </c>
      <c r="E16" s="14">
        <v>1</v>
      </c>
      <c r="F16" s="14">
        <v>6</v>
      </c>
      <c r="G16" s="14">
        <v>0</v>
      </c>
      <c r="H16" s="14">
        <v>8</v>
      </c>
      <c r="I16" s="14">
        <v>6</v>
      </c>
      <c r="J16" s="14">
        <v>0</v>
      </c>
      <c r="K16" s="14">
        <v>2</v>
      </c>
      <c r="L16" s="14">
        <v>7</v>
      </c>
      <c r="M16" s="14">
        <v>4</v>
      </c>
      <c r="N16" s="14">
        <v>11</v>
      </c>
      <c r="O16" s="14">
        <v>6</v>
      </c>
      <c r="P16" s="14">
        <v>1</v>
      </c>
      <c r="Q16" s="14">
        <v>0</v>
      </c>
      <c r="R16" s="12">
        <f t="shared" si="2"/>
        <v>64</v>
      </c>
      <c r="S16"/>
      <c r="T16"/>
      <c r="U16"/>
      <c r="V16"/>
      <c r="W16"/>
      <c r="X16"/>
      <c r="Y16"/>
      <c r="Z16"/>
      <c r="AA16"/>
      <c r="AB16"/>
      <c r="AC16"/>
    </row>
    <row r="17" spans="1:29" ht="18.75" customHeight="1">
      <c r="A17" s="15" t="s">
        <v>15</v>
      </c>
      <c r="B17" s="14">
        <v>7</v>
      </c>
      <c r="C17" s="14">
        <v>1</v>
      </c>
      <c r="D17" s="14">
        <v>0</v>
      </c>
      <c r="E17" s="14">
        <v>5</v>
      </c>
      <c r="F17" s="14">
        <v>2</v>
      </c>
      <c r="G17" s="14">
        <v>0</v>
      </c>
      <c r="H17" s="14">
        <v>6</v>
      </c>
      <c r="I17" s="14">
        <v>11</v>
      </c>
      <c r="J17" s="14">
        <v>0</v>
      </c>
      <c r="K17" s="14">
        <v>9</v>
      </c>
      <c r="L17" s="14">
        <v>3</v>
      </c>
      <c r="M17" s="14">
        <v>1</v>
      </c>
      <c r="N17" s="14">
        <v>6</v>
      </c>
      <c r="O17" s="14">
        <v>2</v>
      </c>
      <c r="P17" s="14">
        <v>0</v>
      </c>
      <c r="Q17" s="14">
        <v>0</v>
      </c>
      <c r="R17" s="12">
        <f t="shared" si="2"/>
        <v>53</v>
      </c>
      <c r="S17"/>
      <c r="T17"/>
      <c r="U17"/>
      <c r="V17"/>
      <c r="W17"/>
      <c r="X17"/>
      <c r="Y17"/>
      <c r="Z17"/>
      <c r="AA17"/>
      <c r="AB17"/>
      <c r="AC17"/>
    </row>
    <row r="18" spans="1:29" ht="18.75" customHeight="1">
      <c r="A18" s="17" t="s">
        <v>7</v>
      </c>
      <c r="B18" s="18">
        <f aca="true" t="shared" si="5" ref="B18:O18">B19+B20+B21</f>
        <v>113467</v>
      </c>
      <c r="C18" s="18">
        <f t="shared" si="5"/>
        <v>21997</v>
      </c>
      <c r="D18" s="18">
        <f t="shared" si="5"/>
        <v>64336</v>
      </c>
      <c r="E18" s="18">
        <f t="shared" si="5"/>
        <v>20672</v>
      </c>
      <c r="F18" s="18">
        <f t="shared" si="5"/>
        <v>72035</v>
      </c>
      <c r="G18" s="18">
        <f t="shared" si="5"/>
        <v>15037</v>
      </c>
      <c r="H18" s="18">
        <f t="shared" si="5"/>
        <v>71681</v>
      </c>
      <c r="I18" s="18">
        <f t="shared" si="5"/>
        <v>108303</v>
      </c>
      <c r="J18" s="18">
        <f t="shared" si="5"/>
        <v>15280</v>
      </c>
      <c r="K18" s="18">
        <f t="shared" si="5"/>
        <v>88728</v>
      </c>
      <c r="L18" s="18">
        <f t="shared" si="5"/>
        <v>73537</v>
      </c>
      <c r="M18" s="18">
        <f t="shared" si="5"/>
        <v>113854</v>
      </c>
      <c r="N18" s="18">
        <f t="shared" si="5"/>
        <v>106481</v>
      </c>
      <c r="O18" s="18">
        <f t="shared" si="5"/>
        <v>41795</v>
      </c>
      <c r="P18" s="18">
        <f>P19+P20+P21</f>
        <v>26520</v>
      </c>
      <c r="Q18" s="18">
        <f>Q19+Q20+Q21</f>
        <v>0</v>
      </c>
      <c r="R18" s="12">
        <f aca="true" t="shared" si="6" ref="R18:R24">SUM(B18:Q18)</f>
        <v>953723</v>
      </c>
      <c r="S18"/>
      <c r="T18"/>
      <c r="U18"/>
      <c r="V18"/>
      <c r="W18"/>
      <c r="X18"/>
      <c r="Y18"/>
      <c r="Z18"/>
      <c r="AA18"/>
      <c r="AB18"/>
      <c r="AC18"/>
    </row>
    <row r="19" spans="1:29" ht="18.75" customHeight="1">
      <c r="A19" s="13" t="s">
        <v>8</v>
      </c>
      <c r="B19" s="14">
        <v>53810</v>
      </c>
      <c r="C19" s="14">
        <v>10437</v>
      </c>
      <c r="D19" s="14">
        <v>31316</v>
      </c>
      <c r="E19" s="14">
        <v>11463</v>
      </c>
      <c r="F19" s="14">
        <v>32559</v>
      </c>
      <c r="G19" s="14">
        <v>7274</v>
      </c>
      <c r="H19" s="14">
        <v>33315</v>
      </c>
      <c r="I19" s="14">
        <v>51944</v>
      </c>
      <c r="J19" s="14">
        <v>8242</v>
      </c>
      <c r="K19" s="14">
        <v>45709</v>
      </c>
      <c r="L19" s="14">
        <v>36162</v>
      </c>
      <c r="M19" s="14">
        <v>56166</v>
      </c>
      <c r="N19" s="14">
        <v>51595</v>
      </c>
      <c r="O19" s="14">
        <v>20448</v>
      </c>
      <c r="P19" s="14">
        <v>12370</v>
      </c>
      <c r="Q19" s="14">
        <v>0</v>
      </c>
      <c r="R19" s="12">
        <f t="shared" si="6"/>
        <v>462810</v>
      </c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>
      <c r="A20" s="13" t="s">
        <v>9</v>
      </c>
      <c r="B20" s="14">
        <v>55720</v>
      </c>
      <c r="C20" s="14">
        <v>10780</v>
      </c>
      <c r="D20" s="14">
        <v>29905</v>
      </c>
      <c r="E20" s="14">
        <v>8336</v>
      </c>
      <c r="F20" s="14">
        <v>37168</v>
      </c>
      <c r="G20" s="14">
        <v>7085</v>
      </c>
      <c r="H20" s="14">
        <v>35362</v>
      </c>
      <c r="I20" s="14">
        <v>51309</v>
      </c>
      <c r="J20" s="14">
        <v>6564</v>
      </c>
      <c r="K20" s="14">
        <v>39963</v>
      </c>
      <c r="L20" s="14">
        <v>34843</v>
      </c>
      <c r="M20" s="14">
        <v>53815</v>
      </c>
      <c r="N20" s="14">
        <v>51540</v>
      </c>
      <c r="O20" s="14">
        <v>19972</v>
      </c>
      <c r="P20" s="14">
        <v>13360</v>
      </c>
      <c r="Q20" s="14">
        <v>0</v>
      </c>
      <c r="R20" s="12">
        <f t="shared" si="6"/>
        <v>455722</v>
      </c>
      <c r="S20"/>
      <c r="T20"/>
      <c r="U20"/>
      <c r="V20"/>
      <c r="W20"/>
      <c r="X20"/>
      <c r="Y20"/>
      <c r="Z20"/>
      <c r="AA20"/>
      <c r="AB20"/>
      <c r="AC20"/>
    </row>
    <row r="21" spans="1:29" ht="18.75" customHeight="1">
      <c r="A21" s="13" t="s">
        <v>10</v>
      </c>
      <c r="B21" s="14">
        <v>3937</v>
      </c>
      <c r="C21" s="14">
        <v>780</v>
      </c>
      <c r="D21" s="14">
        <v>3115</v>
      </c>
      <c r="E21" s="14">
        <v>873</v>
      </c>
      <c r="F21" s="14">
        <v>2308</v>
      </c>
      <c r="G21" s="14">
        <v>678</v>
      </c>
      <c r="H21" s="14">
        <v>3004</v>
      </c>
      <c r="I21" s="14">
        <v>5050</v>
      </c>
      <c r="J21" s="14">
        <v>474</v>
      </c>
      <c r="K21" s="14">
        <v>3056</v>
      </c>
      <c r="L21" s="14">
        <v>2532</v>
      </c>
      <c r="M21" s="14">
        <v>3873</v>
      </c>
      <c r="N21" s="14">
        <v>3346</v>
      </c>
      <c r="O21" s="14">
        <v>1375</v>
      </c>
      <c r="P21" s="14">
        <v>790</v>
      </c>
      <c r="Q21" s="14">
        <v>0</v>
      </c>
      <c r="R21" s="12">
        <f t="shared" si="6"/>
        <v>35191</v>
      </c>
      <c r="S21"/>
      <c r="T21"/>
      <c r="U21"/>
      <c r="V21"/>
      <c r="W21"/>
      <c r="X21"/>
      <c r="Y21"/>
      <c r="Z21"/>
      <c r="AA21"/>
      <c r="AB21"/>
      <c r="AC21"/>
    </row>
    <row r="22" spans="1:29" ht="18.75" customHeight="1">
      <c r="A22" s="17" t="s">
        <v>11</v>
      </c>
      <c r="B22" s="14">
        <f aca="true" t="shared" si="7" ref="B22:O22">B23+B24</f>
        <v>105910</v>
      </c>
      <c r="C22" s="14">
        <f t="shared" si="7"/>
        <v>24313</v>
      </c>
      <c r="D22" s="14">
        <f t="shared" si="7"/>
        <v>77564</v>
      </c>
      <c r="E22" s="14">
        <f t="shared" si="7"/>
        <v>24201</v>
      </c>
      <c r="F22" s="14">
        <f t="shared" si="7"/>
        <v>98917</v>
      </c>
      <c r="G22" s="14">
        <f t="shared" si="7"/>
        <v>23208</v>
      </c>
      <c r="H22" s="14">
        <f t="shared" si="7"/>
        <v>98306</v>
      </c>
      <c r="I22" s="14">
        <f t="shared" si="7"/>
        <v>150854</v>
      </c>
      <c r="J22" s="14">
        <f t="shared" si="7"/>
        <v>17704</v>
      </c>
      <c r="K22" s="14">
        <f t="shared" si="7"/>
        <v>98540</v>
      </c>
      <c r="L22" s="14">
        <f t="shared" si="7"/>
        <v>80976</v>
      </c>
      <c r="M22" s="14">
        <f t="shared" si="7"/>
        <v>99955</v>
      </c>
      <c r="N22" s="14">
        <f t="shared" si="7"/>
        <v>78547</v>
      </c>
      <c r="O22" s="14">
        <f t="shared" si="7"/>
        <v>26702</v>
      </c>
      <c r="P22" s="14">
        <f>P23+P24</f>
        <v>16949</v>
      </c>
      <c r="Q22" s="14">
        <f>Q23+Q24</f>
        <v>0</v>
      </c>
      <c r="R22" s="12">
        <f t="shared" si="6"/>
        <v>1022646</v>
      </c>
      <c r="S22"/>
      <c r="T22"/>
      <c r="U22"/>
      <c r="V22"/>
      <c r="W22"/>
      <c r="X22"/>
      <c r="Y22"/>
      <c r="Z22"/>
      <c r="AA22"/>
      <c r="AB22"/>
      <c r="AC22"/>
    </row>
    <row r="23" spans="1:29" ht="18.75" customHeight="1">
      <c r="A23" s="13" t="s">
        <v>27</v>
      </c>
      <c r="B23" s="14">
        <v>63275</v>
      </c>
      <c r="C23" s="14">
        <v>13855</v>
      </c>
      <c r="D23" s="14">
        <v>50398</v>
      </c>
      <c r="E23" s="14">
        <v>15462</v>
      </c>
      <c r="F23" s="14">
        <v>59382</v>
      </c>
      <c r="G23" s="14">
        <v>15179</v>
      </c>
      <c r="H23" s="14">
        <v>59516</v>
      </c>
      <c r="I23" s="14">
        <v>97365</v>
      </c>
      <c r="J23" s="14">
        <v>12568</v>
      </c>
      <c r="K23" s="14">
        <v>64310</v>
      </c>
      <c r="L23" s="14">
        <v>51489</v>
      </c>
      <c r="M23" s="14">
        <v>62866</v>
      </c>
      <c r="N23" s="14">
        <v>49681</v>
      </c>
      <c r="O23" s="14">
        <v>17113</v>
      </c>
      <c r="P23" s="14">
        <v>9831</v>
      </c>
      <c r="Q23" s="14">
        <v>0</v>
      </c>
      <c r="R23" s="12">
        <f t="shared" si="6"/>
        <v>642290</v>
      </c>
      <c r="S23"/>
      <c r="T23"/>
      <c r="U23"/>
      <c r="V23"/>
      <c r="W23"/>
      <c r="X23"/>
      <c r="Y23"/>
      <c r="Z23"/>
      <c r="AA23"/>
      <c r="AB23"/>
      <c r="AC23"/>
    </row>
    <row r="24" spans="1:29" ht="18.75" customHeight="1">
      <c r="A24" s="13" t="s">
        <v>28</v>
      </c>
      <c r="B24" s="14">
        <v>42635</v>
      </c>
      <c r="C24" s="14">
        <v>10458</v>
      </c>
      <c r="D24" s="14">
        <v>27166</v>
      </c>
      <c r="E24" s="14">
        <v>8739</v>
      </c>
      <c r="F24" s="14">
        <v>39535</v>
      </c>
      <c r="G24" s="14">
        <v>8029</v>
      </c>
      <c r="H24" s="14">
        <v>38790</v>
      </c>
      <c r="I24" s="14">
        <v>53489</v>
      </c>
      <c r="J24" s="14">
        <v>5136</v>
      </c>
      <c r="K24" s="14">
        <v>34230</v>
      </c>
      <c r="L24" s="14">
        <v>29487</v>
      </c>
      <c r="M24" s="14">
        <v>37089</v>
      </c>
      <c r="N24" s="14">
        <v>28866</v>
      </c>
      <c r="O24" s="14">
        <v>9589</v>
      </c>
      <c r="P24" s="14">
        <v>7118</v>
      </c>
      <c r="Q24" s="14">
        <v>0</v>
      </c>
      <c r="R24" s="12">
        <f t="shared" si="6"/>
        <v>380356</v>
      </c>
      <c r="S24"/>
      <c r="T24"/>
      <c r="U24"/>
      <c r="V24"/>
      <c r="W24"/>
      <c r="X24"/>
      <c r="Y24"/>
      <c r="Z24"/>
      <c r="AA24"/>
      <c r="AB24"/>
      <c r="AC24"/>
    </row>
    <row r="25" spans="1:18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</row>
    <row r="26" spans="1:29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23">
        <v>0</v>
      </c>
      <c r="R26" s="57"/>
      <c r="S26"/>
      <c r="T26"/>
      <c r="U26"/>
      <c r="V26"/>
      <c r="W26"/>
      <c r="X26"/>
      <c r="Y26"/>
      <c r="Z26"/>
      <c r="AA26"/>
      <c r="AB26"/>
      <c r="AC26"/>
    </row>
    <row r="27" spans="1:18" ht="1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</row>
    <row r="28" spans="1:20" ht="18.75" customHeight="1">
      <c r="A28" s="54" t="s">
        <v>60</v>
      </c>
      <c r="B28" s="55">
        <f>B29+B30</f>
        <v>898842.4909</v>
      </c>
      <c r="C28" s="55">
        <f>C29+C30</f>
        <v>214807.35400000002</v>
      </c>
      <c r="D28" s="55">
        <f>D29+D30</f>
        <v>640932.5165</v>
      </c>
      <c r="E28" s="55">
        <f aca="true" t="shared" si="8" ref="E28:O28">E29+E30</f>
        <v>235921.6134</v>
      </c>
      <c r="F28" s="55">
        <f t="shared" si="8"/>
        <v>736239.0260000001</v>
      </c>
      <c r="G28" s="55">
        <f t="shared" si="8"/>
        <v>220231.872</v>
      </c>
      <c r="H28" s="55">
        <f t="shared" si="8"/>
        <v>791740.482</v>
      </c>
      <c r="I28" s="55">
        <f t="shared" si="8"/>
        <v>987614.9604</v>
      </c>
      <c r="J28" s="55">
        <f t="shared" si="8"/>
        <v>160620.6</v>
      </c>
      <c r="K28" s="55">
        <f t="shared" si="8"/>
        <v>800783.5795999999</v>
      </c>
      <c r="L28" s="55">
        <f t="shared" si="8"/>
        <v>789829.6185</v>
      </c>
      <c r="M28" s="55">
        <f t="shared" si="8"/>
        <v>1001417.3003</v>
      </c>
      <c r="N28" s="55">
        <f t="shared" si="8"/>
        <v>913335.342</v>
      </c>
      <c r="O28" s="55">
        <f t="shared" si="8"/>
        <v>486924.0058</v>
      </c>
      <c r="P28" s="55">
        <f>P29+P30</f>
        <v>276059.8478</v>
      </c>
      <c r="Q28" s="55">
        <f>Q29+Q30</f>
        <v>0</v>
      </c>
      <c r="R28" s="55">
        <f>SUM(B28:Q28)</f>
        <v>9155300.609199997</v>
      </c>
      <c r="T28" s="61"/>
    </row>
    <row r="29" spans="1:18" ht="18.75" customHeight="1">
      <c r="A29" s="53" t="s">
        <v>38</v>
      </c>
      <c r="B29" s="51">
        <f aca="true" t="shared" si="9" ref="B29:O29">B26*B7</f>
        <v>890127.4109</v>
      </c>
      <c r="C29" s="51">
        <f>C26*C7</f>
        <v>213617.94400000002</v>
      </c>
      <c r="D29" s="51">
        <f>D26*D7</f>
        <v>634176.0865</v>
      </c>
      <c r="E29" s="51">
        <f t="shared" si="9"/>
        <v>234697.0534</v>
      </c>
      <c r="F29" s="51">
        <f t="shared" si="9"/>
        <v>723948.8960000001</v>
      </c>
      <c r="G29" s="51">
        <f t="shared" si="9"/>
        <v>220231.872</v>
      </c>
      <c r="H29" s="51">
        <f t="shared" si="9"/>
        <v>774057.2119999999</v>
      </c>
      <c r="I29" s="51">
        <f t="shared" si="9"/>
        <v>982752.9504</v>
      </c>
      <c r="J29" s="51">
        <f t="shared" si="9"/>
        <v>160620.6</v>
      </c>
      <c r="K29" s="51">
        <f t="shared" si="9"/>
        <v>797216.2296</v>
      </c>
      <c r="L29" s="51">
        <f t="shared" si="9"/>
        <v>771152.8785</v>
      </c>
      <c r="M29" s="51">
        <f t="shared" si="9"/>
        <v>978951.9303</v>
      </c>
      <c r="N29" s="51">
        <f t="shared" si="9"/>
        <v>893513.892</v>
      </c>
      <c r="O29" s="51">
        <f t="shared" si="9"/>
        <v>472836.8058</v>
      </c>
      <c r="P29" s="51">
        <f>P26*P7</f>
        <v>271909.7478</v>
      </c>
      <c r="Q29" s="51">
        <f>Q26*Q7</f>
        <v>0</v>
      </c>
      <c r="R29" s="52">
        <f>SUM(B29:Q29)</f>
        <v>9019811.5092</v>
      </c>
    </row>
    <row r="30" spans="1:29" ht="18.75" customHeight="1">
      <c r="A30" s="17" t="s">
        <v>36</v>
      </c>
      <c r="B30" s="51">
        <v>8715.08</v>
      </c>
      <c r="C30" s="51">
        <v>1189.41</v>
      </c>
      <c r="D30" s="51">
        <v>6756.43</v>
      </c>
      <c r="E30" s="51">
        <v>1224.56</v>
      </c>
      <c r="F30" s="51">
        <v>12290.13</v>
      </c>
      <c r="G30" s="51">
        <v>0</v>
      </c>
      <c r="H30" s="51">
        <v>17683.27</v>
      </c>
      <c r="I30" s="51">
        <v>4862.01</v>
      </c>
      <c r="J30" s="51">
        <v>0</v>
      </c>
      <c r="K30" s="51">
        <v>3567.35</v>
      </c>
      <c r="L30" s="51">
        <v>18676.74</v>
      </c>
      <c r="M30" s="51">
        <v>22465.37</v>
      </c>
      <c r="N30" s="51">
        <v>19821.45</v>
      </c>
      <c r="O30" s="51">
        <v>14087.2</v>
      </c>
      <c r="P30" s="51">
        <v>4150.1</v>
      </c>
      <c r="Q30" s="51">
        <v>0</v>
      </c>
      <c r="R30" s="52">
        <f>SUM(B30:Q30)</f>
        <v>135489.1</v>
      </c>
      <c r="S30"/>
      <c r="T30"/>
      <c r="U30"/>
      <c r="V30"/>
      <c r="W30"/>
      <c r="X30"/>
      <c r="Y30"/>
      <c r="Z30"/>
      <c r="AA30"/>
      <c r="AB30"/>
      <c r="AC30"/>
    </row>
    <row r="31" spans="1:18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48"/>
    </row>
    <row r="32" spans="1:18" ht="18.75" customHeight="1">
      <c r="A32" s="2" t="s">
        <v>58</v>
      </c>
      <c r="B32" s="25">
        <f>+B33+B35+B44+B45+B46-B47</f>
        <v>-57594.2</v>
      </c>
      <c r="C32" s="25">
        <f>+C33+C35+C44+C45+C46-C47</f>
        <v>-11270.3</v>
      </c>
      <c r="D32" s="25">
        <f>+D33+D35+D44+D45+D46-D47</f>
        <v>-51359.2</v>
      </c>
      <c r="E32" s="25">
        <f>+E33+E35+E44+E45+E46-E47</f>
        <v>-19530.6</v>
      </c>
      <c r="F32" s="25">
        <f>+F33+F35+F44+F45+F46-F47</f>
        <v>-45107</v>
      </c>
      <c r="G32" s="25">
        <f>+G33+G35+G44+G45+G46-G47</f>
        <v>-9683.6</v>
      </c>
      <c r="H32" s="25">
        <f>+H33+H35+H44+H45+H46-H47</f>
        <v>-110720.86</v>
      </c>
      <c r="I32" s="25">
        <f>+I33+I35+I44+I45+I46-I47</f>
        <v>-73800.9</v>
      </c>
      <c r="J32" s="25">
        <f>+J33+J35+J44+J45+J46-J47</f>
        <v>-12762.4</v>
      </c>
      <c r="K32" s="25">
        <f>+K33+K35+K44+K45+K46-K47</f>
        <v>-68219.5</v>
      </c>
      <c r="L32" s="25">
        <f>+L33+L35+L44+L45+L46-L47</f>
        <v>-52554.6</v>
      </c>
      <c r="M32" s="25">
        <f>+M33+M35+M44+M45+M46-M47</f>
        <v>-45373.6</v>
      </c>
      <c r="N32" s="25">
        <f>+N33+N35+N44+N45+N46-N47</f>
        <v>-43494.5</v>
      </c>
      <c r="O32" s="25">
        <f>+O33+O35+O44+O45+O46-O47</f>
        <v>-28147.8</v>
      </c>
      <c r="P32" s="25">
        <f>+P33+P35+P44+P45+P46-P47</f>
        <v>-21697.8</v>
      </c>
      <c r="Q32" s="25">
        <f>+Q33+Q35+Q44+Q45+Q46-Q47</f>
        <v>0</v>
      </c>
      <c r="R32" s="25">
        <f>+R33+R35+R44+R45+R46-R47</f>
        <v>-651316.8600000001</v>
      </c>
    </row>
    <row r="33" spans="1:18" ht="18.75" customHeight="1">
      <c r="A33" s="17" t="s">
        <v>62</v>
      </c>
      <c r="B33" s="26">
        <f>+B34</f>
        <v>-57594.2</v>
      </c>
      <c r="C33" s="26">
        <f>+C34</f>
        <v>-11270.3</v>
      </c>
      <c r="D33" s="26">
        <f>+D34</f>
        <v>-51359.2</v>
      </c>
      <c r="E33" s="26">
        <f aca="true" t="shared" si="10" ref="E33:R33">+E34</f>
        <v>-19530.6</v>
      </c>
      <c r="F33" s="26">
        <f t="shared" si="10"/>
        <v>-45107</v>
      </c>
      <c r="G33" s="26">
        <f t="shared" si="10"/>
        <v>-9683.6</v>
      </c>
      <c r="H33" s="26">
        <f t="shared" si="10"/>
        <v>-41813.2</v>
      </c>
      <c r="I33" s="26">
        <f t="shared" si="10"/>
        <v>-73263.4</v>
      </c>
      <c r="J33" s="26">
        <f t="shared" si="10"/>
        <v>-12762.4</v>
      </c>
      <c r="K33" s="26">
        <f t="shared" si="10"/>
        <v>-68219.5</v>
      </c>
      <c r="L33" s="26">
        <f t="shared" si="10"/>
        <v>-52554.6</v>
      </c>
      <c r="M33" s="26">
        <f t="shared" si="10"/>
        <v>-45373.6</v>
      </c>
      <c r="N33" s="26">
        <f t="shared" si="10"/>
        <v>-43494.5</v>
      </c>
      <c r="O33" s="26">
        <f t="shared" si="10"/>
        <v>-28147.8</v>
      </c>
      <c r="P33" s="26">
        <f t="shared" si="10"/>
        <v>-21697.8</v>
      </c>
      <c r="Q33" s="26">
        <f t="shared" si="10"/>
        <v>0</v>
      </c>
      <c r="R33" s="26">
        <f t="shared" si="10"/>
        <v>-581871.7000000001</v>
      </c>
    </row>
    <row r="34" spans="1:29" ht="18.75" customHeight="1">
      <c r="A34" s="13" t="s">
        <v>39</v>
      </c>
      <c r="B34" s="20">
        <f aca="true" t="shared" si="11" ref="B34:G34">ROUND(-B9*$F$3,2)</f>
        <v>-57594.2</v>
      </c>
      <c r="C34" s="20">
        <f t="shared" si="11"/>
        <v>-11270.3</v>
      </c>
      <c r="D34" s="20">
        <f t="shared" si="11"/>
        <v>-51359.2</v>
      </c>
      <c r="E34" s="20">
        <f t="shared" si="11"/>
        <v>-19530.6</v>
      </c>
      <c r="F34" s="20">
        <f t="shared" si="11"/>
        <v>-45107</v>
      </c>
      <c r="G34" s="20">
        <f t="shared" si="11"/>
        <v>-9683.6</v>
      </c>
      <c r="H34" s="20">
        <f aca="true" t="shared" si="12" ref="H34:O34">ROUND(-H9*$F$3,2)</f>
        <v>-41813.2</v>
      </c>
      <c r="I34" s="20">
        <f t="shared" si="12"/>
        <v>-73263.4</v>
      </c>
      <c r="J34" s="20">
        <f t="shared" si="12"/>
        <v>-12762.4</v>
      </c>
      <c r="K34" s="20">
        <f>ROUND(-K9*$F$3,2)</f>
        <v>-68219.5</v>
      </c>
      <c r="L34" s="20">
        <f>ROUND(-L9*$F$3,2)</f>
        <v>-52554.6</v>
      </c>
      <c r="M34" s="20">
        <f>ROUND(-M9*$F$3,2)</f>
        <v>-45373.6</v>
      </c>
      <c r="N34" s="20">
        <f>ROUND(-N9*$F$3,2)</f>
        <v>-43494.5</v>
      </c>
      <c r="O34" s="20">
        <f t="shared" si="12"/>
        <v>-28147.8</v>
      </c>
      <c r="P34" s="20">
        <f>ROUND(-P9*$F$3,2)</f>
        <v>-21697.8</v>
      </c>
      <c r="Q34" s="20">
        <f>ROUND(-Q9*$F$3,2)</f>
        <v>0</v>
      </c>
      <c r="R34" s="43">
        <f aca="true" t="shared" si="13" ref="R34:R47">SUM(B34:Q34)</f>
        <v>-581871.7000000001</v>
      </c>
      <c r="S34"/>
      <c r="T34"/>
      <c r="U34"/>
      <c r="V34"/>
      <c r="W34"/>
      <c r="X34"/>
      <c r="Y34"/>
      <c r="Z34"/>
      <c r="AA34"/>
      <c r="AB34"/>
      <c r="AC34"/>
    </row>
    <row r="35" spans="1:18" ht="18.75" customHeight="1">
      <c r="A35" s="17" t="s">
        <v>40</v>
      </c>
      <c r="B35" s="26">
        <f aca="true" t="shared" si="14" ref="B35:G35">SUM(B36:B43)</f>
        <v>0</v>
      </c>
      <c r="C35" s="26">
        <f t="shared" si="14"/>
        <v>0</v>
      </c>
      <c r="D35" s="26">
        <f t="shared" si="14"/>
        <v>0</v>
      </c>
      <c r="E35" s="26">
        <f t="shared" si="14"/>
        <v>0</v>
      </c>
      <c r="F35" s="26">
        <f t="shared" si="14"/>
        <v>0</v>
      </c>
      <c r="G35" s="26">
        <f t="shared" si="14"/>
        <v>0</v>
      </c>
      <c r="H35" s="26">
        <f>SUM(H36:H43)</f>
        <v>-68907.66</v>
      </c>
      <c r="I35" s="26">
        <f aca="true" t="shared" si="15" ref="I35:Q35">SUM(I36:I43)</f>
        <v>-537.5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 t="shared" si="15"/>
        <v>0</v>
      </c>
      <c r="O35" s="26">
        <f t="shared" si="15"/>
        <v>0</v>
      </c>
      <c r="P35" s="26">
        <f t="shared" si="15"/>
        <v>0</v>
      </c>
      <c r="Q35" s="26">
        <f t="shared" si="15"/>
        <v>40857.1</v>
      </c>
      <c r="R35" s="26">
        <f t="shared" si="13"/>
        <v>-28588.060000000005</v>
      </c>
    </row>
    <row r="36" spans="1:29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/>
      <c r="R36" s="24">
        <f t="shared" si="13"/>
        <v>0</v>
      </c>
      <c r="S36"/>
      <c r="T36"/>
      <c r="U36"/>
      <c r="V36"/>
      <c r="W36"/>
      <c r="X36"/>
      <c r="Y36"/>
      <c r="Z36"/>
      <c r="AA36"/>
      <c r="AB36"/>
      <c r="AC36"/>
    </row>
    <row r="37" spans="1:29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/>
      <c r="R37" s="24">
        <f t="shared" si="13"/>
        <v>0</v>
      </c>
      <c r="S37"/>
      <c r="T37"/>
      <c r="U37"/>
      <c r="V37"/>
      <c r="W37"/>
      <c r="X37"/>
      <c r="Y37"/>
      <c r="Z37"/>
      <c r="AA37"/>
      <c r="AB37"/>
      <c r="AC37"/>
    </row>
    <row r="38" spans="1:29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-537.5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/>
      <c r="R38" s="24">
        <f t="shared" si="13"/>
        <v>-537.5</v>
      </c>
      <c r="S38"/>
      <c r="T38"/>
      <c r="U38"/>
      <c r="V38"/>
      <c r="W38"/>
      <c r="X38"/>
      <c r="Y38"/>
      <c r="Z38"/>
      <c r="AA38"/>
      <c r="AB38"/>
      <c r="AC38"/>
    </row>
    <row r="39" spans="1:29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/>
      <c r="R39" s="21">
        <f t="shared" si="13"/>
        <v>0</v>
      </c>
      <c r="S39"/>
      <c r="T39"/>
      <c r="U39"/>
      <c r="V39"/>
      <c r="W39"/>
      <c r="X39"/>
      <c r="Y39"/>
      <c r="Z39"/>
      <c r="AA39"/>
      <c r="AB39"/>
      <c r="AC39"/>
    </row>
    <row r="40" spans="1:29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/>
      <c r="R40" s="24">
        <f t="shared" si="13"/>
        <v>0</v>
      </c>
      <c r="S40"/>
      <c r="T40"/>
      <c r="U40"/>
      <c r="V40"/>
      <c r="W40"/>
      <c r="X40"/>
      <c r="Y40"/>
      <c r="Z40"/>
      <c r="AA40"/>
      <c r="AB40"/>
      <c r="AC40"/>
    </row>
    <row r="41" spans="1:29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/>
      <c r="R41" s="24">
        <f t="shared" si="13"/>
        <v>0</v>
      </c>
      <c r="S41"/>
      <c r="T41"/>
      <c r="U41"/>
      <c r="V41"/>
      <c r="W41"/>
      <c r="X41"/>
      <c r="Y41"/>
      <c r="Z41"/>
      <c r="AA41"/>
      <c r="AB41"/>
      <c r="AC41"/>
    </row>
    <row r="42" spans="1:29" ht="18.75" customHeight="1">
      <c r="A42" s="16" t="s">
        <v>100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40857.1</v>
      </c>
      <c r="R42" s="24">
        <f t="shared" si="13"/>
        <v>40857.1</v>
      </c>
      <c r="S42"/>
      <c r="T42"/>
      <c r="U42"/>
      <c r="V42"/>
      <c r="W42"/>
      <c r="X42"/>
      <c r="Y42"/>
      <c r="Z42"/>
      <c r="AA42"/>
      <c r="AB42"/>
      <c r="AC42"/>
    </row>
    <row r="43" spans="1:29" ht="18.75" customHeight="1">
      <c r="A43" s="16" t="s">
        <v>101</v>
      </c>
      <c r="B43" s="24"/>
      <c r="C43" s="24"/>
      <c r="D43" s="24"/>
      <c r="E43" s="24"/>
      <c r="F43" s="24"/>
      <c r="G43" s="24"/>
      <c r="H43" s="24">
        <v>-68907.66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/>
      <c r="T43"/>
      <c r="U43"/>
      <c r="V43"/>
      <c r="W43"/>
      <c r="X43"/>
      <c r="Y43"/>
      <c r="Z43"/>
      <c r="AA43"/>
      <c r="AB43"/>
      <c r="AC43"/>
    </row>
    <row r="44" spans="1:29" ht="18.75" customHeight="1">
      <c r="A44" s="17" t="s">
        <v>61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/>
      <c r="R44" s="24">
        <f t="shared" si="13"/>
        <v>0</v>
      </c>
      <c r="S44"/>
      <c r="T44"/>
      <c r="U44"/>
      <c r="V44"/>
      <c r="W44"/>
      <c r="X44"/>
      <c r="Y44"/>
      <c r="Z44"/>
      <c r="AA44"/>
      <c r="AB44"/>
      <c r="AC44"/>
    </row>
    <row r="45" spans="1:29" ht="18.75" customHeight="1">
      <c r="A45" s="17" t="s">
        <v>46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/>
      <c r="R45" s="24">
        <f t="shared" si="13"/>
        <v>0</v>
      </c>
      <c r="S45"/>
      <c r="T45"/>
      <c r="U45"/>
      <c r="V45"/>
      <c r="W45"/>
      <c r="X45"/>
      <c r="Y45"/>
      <c r="Z45"/>
      <c r="AA45"/>
      <c r="AB45"/>
      <c r="AC45"/>
    </row>
    <row r="46" spans="1:22" ht="18.75" customHeight="1">
      <c r="A46" s="67" t="s">
        <v>48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-222690.67</v>
      </c>
      <c r="R46" s="20">
        <f t="shared" si="13"/>
        <v>-222690.67</v>
      </c>
      <c r="S46"/>
      <c r="T46"/>
      <c r="U46"/>
      <c r="V46"/>
    </row>
    <row r="47" spans="1:22" ht="18.75" customHeight="1">
      <c r="A47" s="67" t="s">
        <v>49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-181833.57</v>
      </c>
      <c r="R47" s="20">
        <f t="shared" si="13"/>
        <v>-181833.57</v>
      </c>
      <c r="S47"/>
      <c r="T47"/>
      <c r="U47"/>
      <c r="V47"/>
    </row>
    <row r="48" spans="1:29" ht="15.75">
      <c r="A48" s="2" t="s">
        <v>50</v>
      </c>
      <c r="B48" s="29">
        <f>+B28+B32</f>
        <v>841248.2909</v>
      </c>
      <c r="C48" s="29">
        <f>+C28+C32</f>
        <v>203537.05400000003</v>
      </c>
      <c r="D48" s="29">
        <f>+D28+D32</f>
        <v>589573.3165000001</v>
      </c>
      <c r="E48" s="29">
        <f>+E28+E32</f>
        <v>216391.0134</v>
      </c>
      <c r="F48" s="29">
        <f>+F28+F32</f>
        <v>691132.0260000001</v>
      </c>
      <c r="G48" s="29">
        <f>+G28+G32</f>
        <v>210548.272</v>
      </c>
      <c r="H48" s="29">
        <f>+H28+H32</f>
        <v>681019.622</v>
      </c>
      <c r="I48" s="29">
        <f>+I28+I32</f>
        <v>913814.0604</v>
      </c>
      <c r="J48" s="29">
        <f>+J28+J32</f>
        <v>147858.2</v>
      </c>
      <c r="K48" s="29">
        <f>+K28+K32</f>
        <v>732564.0795999999</v>
      </c>
      <c r="L48" s="29">
        <f>+L28+L32</f>
        <v>737275.0185</v>
      </c>
      <c r="M48" s="29">
        <f>+M28+M32</f>
        <v>956043.7003</v>
      </c>
      <c r="N48" s="29">
        <f>+N28+N32</f>
        <v>869840.842</v>
      </c>
      <c r="O48" s="29">
        <f>+O28+O32</f>
        <v>458776.2058</v>
      </c>
      <c r="P48" s="29">
        <f>+P28+P32</f>
        <v>254362.0478</v>
      </c>
      <c r="Q48" s="29">
        <f>+Q28+Q32</f>
        <v>0</v>
      </c>
      <c r="R48" s="29">
        <f>SUM(B48:Q48)</f>
        <v>8503983.7492</v>
      </c>
      <c r="S48" s="64"/>
      <c r="T48" s="66"/>
      <c r="U48"/>
      <c r="V48"/>
      <c r="W48"/>
      <c r="X48"/>
      <c r="Y48"/>
      <c r="Z48"/>
      <c r="AA48"/>
      <c r="AB48"/>
      <c r="AC48"/>
    </row>
    <row r="49" spans="1:22" ht="15" customHeight="1">
      <c r="A49" s="32"/>
      <c r="B49" s="65"/>
      <c r="C49" s="65"/>
      <c r="D49" s="65"/>
      <c r="E49" s="44"/>
      <c r="F49" s="44"/>
      <c r="G49" s="44"/>
      <c r="H49" s="44"/>
      <c r="I49" s="44"/>
      <c r="J49" s="44"/>
      <c r="K49" s="65"/>
      <c r="L49" s="44"/>
      <c r="M49" s="44"/>
      <c r="N49" s="44"/>
      <c r="O49" s="44"/>
      <c r="P49" s="44"/>
      <c r="Q49" s="44"/>
      <c r="R49" s="45"/>
      <c r="S49" s="66"/>
      <c r="T49" s="62"/>
      <c r="U49" s="64"/>
      <c r="V49"/>
    </row>
    <row r="50" spans="1:20" ht="15" customHeight="1">
      <c r="A50" s="28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T50" s="63"/>
    </row>
    <row r="51" spans="1:20" ht="18.75" customHeight="1">
      <c r="A51" s="2" t="s">
        <v>51</v>
      </c>
      <c r="B51" s="34">
        <f>SUM(B52:B66)</f>
        <v>841248.29</v>
      </c>
      <c r="C51" s="34">
        <f aca="true" t="shared" si="16" ref="C51:O51">SUM(C52:C66)</f>
        <v>203537.05</v>
      </c>
      <c r="D51" s="34">
        <f t="shared" si="16"/>
        <v>589573.32</v>
      </c>
      <c r="E51" s="34">
        <f t="shared" si="16"/>
        <v>216391.02</v>
      </c>
      <c r="F51" s="34">
        <f t="shared" si="16"/>
        <v>691132.03</v>
      </c>
      <c r="G51" s="34">
        <f t="shared" si="16"/>
        <v>210548.27</v>
      </c>
      <c r="H51" s="34">
        <f t="shared" si="16"/>
        <v>681019.62</v>
      </c>
      <c r="I51" s="34">
        <f t="shared" si="16"/>
        <v>913814.06</v>
      </c>
      <c r="J51" s="34">
        <f t="shared" si="16"/>
        <v>147858.2</v>
      </c>
      <c r="K51" s="34">
        <f t="shared" si="16"/>
        <v>732564.08</v>
      </c>
      <c r="L51" s="34">
        <f t="shared" si="16"/>
        <v>737275.02</v>
      </c>
      <c r="M51" s="34">
        <f t="shared" si="16"/>
        <v>956043.7</v>
      </c>
      <c r="N51" s="34">
        <f t="shared" si="16"/>
        <v>869840.84</v>
      </c>
      <c r="O51" s="34">
        <f t="shared" si="16"/>
        <v>458776.21</v>
      </c>
      <c r="P51" s="34">
        <f>SUM(P52:P66)</f>
        <v>254362.05</v>
      </c>
      <c r="Q51" s="34">
        <f>SUM(Q52:Q66)</f>
        <v>0</v>
      </c>
      <c r="R51" s="29">
        <f>SUM(R52:R66)</f>
        <v>8503983.760000002</v>
      </c>
      <c r="T51" s="63"/>
    </row>
    <row r="52" spans="1:21" ht="18.75" customHeight="1">
      <c r="A52" s="17" t="s">
        <v>83</v>
      </c>
      <c r="B52" s="34">
        <v>841248.29</v>
      </c>
      <c r="C52" s="33">
        <v>0</v>
      </c>
      <c r="D52" s="34">
        <v>589573.32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29">
        <f>SUM(B52:Q52)</f>
        <v>1430821.6099999999</v>
      </c>
      <c r="S52"/>
      <c r="T52" s="63"/>
      <c r="U52" s="64"/>
    </row>
    <row r="53" spans="1:19" ht="18.75" customHeight="1">
      <c r="A53" s="17" t="s">
        <v>84</v>
      </c>
      <c r="B53" s="33">
        <v>0</v>
      </c>
      <c r="C53" s="34">
        <v>203537.05</v>
      </c>
      <c r="D53" s="33">
        <v>0</v>
      </c>
      <c r="E53" s="34">
        <v>216391.02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29">
        <f aca="true" t="shared" si="17" ref="R53:R65">SUM(B53:Q53)</f>
        <v>419928.06999999995</v>
      </c>
      <c r="S53"/>
    </row>
    <row r="54" spans="1:20" ht="18.75" customHeight="1">
      <c r="A54" s="17" t="s">
        <v>29</v>
      </c>
      <c r="B54" s="33">
        <v>0</v>
      </c>
      <c r="C54" s="33">
        <v>0</v>
      </c>
      <c r="D54" s="33">
        <v>0</v>
      </c>
      <c r="E54" s="33">
        <v>0</v>
      </c>
      <c r="F54" s="26">
        <v>691132.03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26">
        <f t="shared" si="17"/>
        <v>691132.03</v>
      </c>
      <c r="T54"/>
    </row>
    <row r="55" spans="1:21" ht="18.75" customHeight="1">
      <c r="A55" s="17" t="s">
        <v>35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26">
        <v>210548.27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29">
        <f t="shared" si="17"/>
        <v>210548.27</v>
      </c>
      <c r="U55"/>
    </row>
    <row r="56" spans="1:22" ht="18.75" customHeight="1">
      <c r="A56" s="17" t="s">
        <v>30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26">
        <f>663336.35+17683.27</f>
        <v>681019.62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26">
        <f t="shared" si="17"/>
        <v>681019.62</v>
      </c>
      <c r="V56"/>
    </row>
    <row r="57" spans="1:23" ht="18.75" customHeight="1">
      <c r="A57" s="1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4">
        <v>913814.06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29">
        <f t="shared" si="17"/>
        <v>913814.06</v>
      </c>
      <c r="W57"/>
    </row>
    <row r="58" spans="1:23" ht="18.75" customHeight="1">
      <c r="A58" s="17" t="s">
        <v>81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4">
        <v>147858.2</v>
      </c>
      <c r="K58" s="33">
        <v>0</v>
      </c>
      <c r="L58" s="33">
        <v>0</v>
      </c>
      <c r="M58" s="33"/>
      <c r="N58" s="33"/>
      <c r="O58" s="33"/>
      <c r="P58" s="33"/>
      <c r="Q58" s="33"/>
      <c r="R58" s="29">
        <f t="shared" si="17"/>
        <v>147858.2</v>
      </c>
      <c r="W58"/>
    </row>
    <row r="59" spans="1:24" ht="18.75" customHeight="1">
      <c r="A59" s="17" t="s">
        <v>82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4">
        <v>732564.08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29">
        <f t="shared" si="17"/>
        <v>732564.08</v>
      </c>
      <c r="X59"/>
    </row>
    <row r="60" spans="1:25" ht="18.75" customHeight="1">
      <c r="A60" s="17" t="s">
        <v>87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26">
        <v>737275.02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29">
        <f t="shared" si="17"/>
        <v>737275.02</v>
      </c>
      <c r="Y60"/>
    </row>
    <row r="61" spans="1:26" ht="18.75" customHeight="1">
      <c r="A61" s="17" t="s">
        <v>88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26">
        <v>956043.7</v>
      </c>
      <c r="N61" s="33">
        <v>0</v>
      </c>
      <c r="O61" s="33">
        <v>0</v>
      </c>
      <c r="P61" s="33">
        <v>0</v>
      </c>
      <c r="Q61" s="33">
        <v>0</v>
      </c>
      <c r="R61" s="29">
        <f t="shared" si="17"/>
        <v>956043.7</v>
      </c>
      <c r="S61"/>
      <c r="Z61"/>
    </row>
    <row r="62" spans="1:27" ht="18.75" customHeight="1">
      <c r="A62" s="17" t="s">
        <v>31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26">
        <v>869840.84</v>
      </c>
      <c r="O62" s="33">
        <v>0</v>
      </c>
      <c r="P62" s="33">
        <v>0</v>
      </c>
      <c r="Q62" s="33">
        <v>0</v>
      </c>
      <c r="R62" s="29">
        <f t="shared" si="17"/>
        <v>869840.84</v>
      </c>
      <c r="T62"/>
      <c r="AA62"/>
    </row>
    <row r="63" spans="1:28" ht="18.75" customHeight="1">
      <c r="A63" s="17" t="s">
        <v>89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26">
        <v>458776.21</v>
      </c>
      <c r="P63" s="33">
        <v>0</v>
      </c>
      <c r="Q63" s="33">
        <v>0</v>
      </c>
      <c r="R63" s="29">
        <f t="shared" si="17"/>
        <v>458776.21</v>
      </c>
      <c r="U63"/>
      <c r="AB63"/>
    </row>
    <row r="64" spans="1:29" ht="18.75" customHeight="1">
      <c r="A64" s="17" t="s">
        <v>90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26">
        <v>254362.05</v>
      </c>
      <c r="Q64" s="33">
        <v>0</v>
      </c>
      <c r="R64" s="29">
        <f t="shared" si="17"/>
        <v>254362.05</v>
      </c>
      <c r="S64"/>
      <c r="V64"/>
      <c r="AC64"/>
    </row>
    <row r="65" spans="1:29" ht="18.75" customHeight="1">
      <c r="A65" s="17" t="s">
        <v>91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/>
      <c r="N65" s="33">
        <v>0</v>
      </c>
      <c r="O65" s="33">
        <v>0</v>
      </c>
      <c r="P65" s="33">
        <v>0</v>
      </c>
      <c r="Q65" s="33">
        <v>0</v>
      </c>
      <c r="R65" s="29">
        <f t="shared" si="17"/>
        <v>0</v>
      </c>
      <c r="S65"/>
      <c r="V65"/>
      <c r="AC65"/>
    </row>
    <row r="66" spans="1:29" ht="18.75" customHeight="1">
      <c r="A66" s="1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/>
      <c r="T66"/>
      <c r="U66"/>
      <c r="V66"/>
      <c r="W66"/>
      <c r="X66"/>
      <c r="Y66"/>
      <c r="Z66"/>
      <c r="AA66"/>
      <c r="AB66"/>
      <c r="AC66"/>
    </row>
    <row r="67" spans="1:18" ht="17.25" customHeight="1">
      <c r="A67" s="69"/>
      <c r="B67" s="70">
        <v>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/>
      <c r="P67" s="70"/>
      <c r="Q67" s="70"/>
      <c r="R67" s="70"/>
    </row>
    <row r="68" spans="1:18" ht="15" customHeight="1">
      <c r="A68" s="35"/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/>
      <c r="N68" s="36"/>
      <c r="O68" s="36"/>
      <c r="P68" s="36"/>
      <c r="Q68" s="36"/>
      <c r="R68" s="37"/>
    </row>
    <row r="69" spans="1:18" ht="18.75" customHeight="1">
      <c r="A69" s="2" t="s">
        <v>78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29"/>
    </row>
    <row r="70" spans="1:19" ht="18.75" customHeight="1">
      <c r="A70" s="17" t="s">
        <v>85</v>
      </c>
      <c r="B70" s="41">
        <f>B29/B7</f>
        <v>2.2477</v>
      </c>
      <c r="C70" s="41">
        <v>0</v>
      </c>
      <c r="D70" s="41">
        <f>D29/D7</f>
        <v>2.3155</v>
      </c>
      <c r="E70" s="41">
        <v>0</v>
      </c>
      <c r="F70" s="41">
        <v>0</v>
      </c>
      <c r="G70" s="41">
        <v>0</v>
      </c>
      <c r="H70" s="33">
        <v>0</v>
      </c>
      <c r="I70" s="33">
        <v>0</v>
      </c>
      <c r="J70" s="41">
        <v>0</v>
      </c>
      <c r="K70" s="41">
        <v>0</v>
      </c>
      <c r="L70" s="41">
        <v>0</v>
      </c>
      <c r="M70" s="41">
        <v>0</v>
      </c>
      <c r="N70" s="33">
        <v>0</v>
      </c>
      <c r="O70" s="41">
        <v>0</v>
      </c>
      <c r="P70" s="41">
        <v>0</v>
      </c>
      <c r="Q70" s="41">
        <v>0</v>
      </c>
      <c r="R70" s="29"/>
      <c r="S70"/>
    </row>
    <row r="71" spans="1:19" ht="18.75" customHeight="1">
      <c r="A71" s="17" t="s">
        <v>86</v>
      </c>
      <c r="B71" s="41">
        <v>0</v>
      </c>
      <c r="C71" s="41">
        <f>C29/C7</f>
        <v>2.5868</v>
      </c>
      <c r="D71" s="41">
        <v>0</v>
      </c>
      <c r="E71" s="41">
        <f>E29/E7</f>
        <v>2.7578</v>
      </c>
      <c r="F71" s="41">
        <v>0</v>
      </c>
      <c r="G71" s="41">
        <v>0</v>
      </c>
      <c r="H71" s="33">
        <v>0</v>
      </c>
      <c r="I71" s="33">
        <v>0</v>
      </c>
      <c r="J71" s="41">
        <v>0</v>
      </c>
      <c r="K71" s="41">
        <v>0</v>
      </c>
      <c r="L71" s="41">
        <v>0</v>
      </c>
      <c r="M71" s="41">
        <v>0</v>
      </c>
      <c r="N71" s="33">
        <v>0</v>
      </c>
      <c r="O71" s="41">
        <v>0</v>
      </c>
      <c r="P71" s="41">
        <v>0</v>
      </c>
      <c r="Q71" s="41">
        <v>0</v>
      </c>
      <c r="R71" s="29"/>
      <c r="S71"/>
    </row>
    <row r="72" spans="1:20" ht="18.75" customHeight="1">
      <c r="A72" s="17" t="s">
        <v>53</v>
      </c>
      <c r="B72" s="41">
        <v>0</v>
      </c>
      <c r="C72" s="41">
        <v>0</v>
      </c>
      <c r="D72" s="41">
        <v>0</v>
      </c>
      <c r="E72" s="41">
        <v>0</v>
      </c>
      <c r="F72" s="22">
        <f>(F$29/F$7)</f>
        <v>2.068</v>
      </c>
      <c r="G72" s="41">
        <v>0</v>
      </c>
      <c r="H72" s="33">
        <v>0</v>
      </c>
      <c r="I72" s="33">
        <v>0</v>
      </c>
      <c r="J72" s="41">
        <v>0</v>
      </c>
      <c r="K72" s="41">
        <v>0</v>
      </c>
      <c r="L72" s="41">
        <v>0</v>
      </c>
      <c r="M72" s="41">
        <v>0</v>
      </c>
      <c r="N72" s="33">
        <v>0</v>
      </c>
      <c r="O72" s="41">
        <v>0</v>
      </c>
      <c r="P72" s="41">
        <v>0</v>
      </c>
      <c r="Q72" s="41">
        <v>0</v>
      </c>
      <c r="R72" s="26"/>
      <c r="T72"/>
    </row>
    <row r="73" spans="1:21" ht="18.75" customHeight="1">
      <c r="A73" s="17" t="s">
        <v>54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22">
        <f>(G$29/G$7)</f>
        <v>3.1212</v>
      </c>
      <c r="H73" s="33">
        <v>0</v>
      </c>
      <c r="I73" s="33">
        <v>0</v>
      </c>
      <c r="J73" s="41">
        <v>0</v>
      </c>
      <c r="K73" s="41">
        <v>0</v>
      </c>
      <c r="L73" s="41">
        <v>0</v>
      </c>
      <c r="M73" s="41">
        <v>0</v>
      </c>
      <c r="N73" s="33">
        <v>0</v>
      </c>
      <c r="O73" s="41">
        <v>0</v>
      </c>
      <c r="P73" s="41">
        <v>0</v>
      </c>
      <c r="Q73" s="41">
        <v>0</v>
      </c>
      <c r="R73" s="29"/>
      <c r="U73"/>
    </row>
    <row r="74" spans="1:22" ht="18.75" customHeight="1">
      <c r="A74" s="17" t="s">
        <v>55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f>(H$29/H$7)</f>
        <v>2.3747</v>
      </c>
      <c r="I74" s="33">
        <v>0</v>
      </c>
      <c r="J74" s="41">
        <v>0</v>
      </c>
      <c r="K74" s="41">
        <v>0</v>
      </c>
      <c r="L74" s="41">
        <v>0</v>
      </c>
      <c r="M74" s="41">
        <v>0</v>
      </c>
      <c r="N74" s="33">
        <v>0</v>
      </c>
      <c r="O74" s="41">
        <v>0</v>
      </c>
      <c r="P74" s="41">
        <v>0</v>
      </c>
      <c r="Q74" s="41">
        <v>0</v>
      </c>
      <c r="R74" s="26"/>
      <c r="V74"/>
    </row>
    <row r="75" spans="1:23" ht="18.75" customHeight="1">
      <c r="A75" s="17" t="s">
        <v>56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33">
        <v>0</v>
      </c>
      <c r="I75" s="41">
        <f>(I$29/I$7)</f>
        <v>1.9578</v>
      </c>
      <c r="J75" s="41">
        <v>0</v>
      </c>
      <c r="K75" s="41">
        <v>0</v>
      </c>
      <c r="L75" s="41">
        <v>0</v>
      </c>
      <c r="M75" s="41">
        <v>0</v>
      </c>
      <c r="N75" s="33">
        <v>0</v>
      </c>
      <c r="O75" s="41">
        <v>0</v>
      </c>
      <c r="P75" s="41">
        <v>0</v>
      </c>
      <c r="Q75" s="41">
        <v>0</v>
      </c>
      <c r="R75" s="29"/>
      <c r="W75"/>
    </row>
    <row r="76" spans="1:24" ht="18.75" customHeight="1">
      <c r="A76" s="17" t="s">
        <v>79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33">
        <v>0</v>
      </c>
      <c r="I76" s="33">
        <v>0</v>
      </c>
      <c r="J76" s="41">
        <f>J29/J7</f>
        <v>2.505</v>
      </c>
      <c r="K76" s="41">
        <v>0</v>
      </c>
      <c r="L76" s="41">
        <v>0</v>
      </c>
      <c r="M76" s="41">
        <v>0</v>
      </c>
      <c r="N76" s="33">
        <v>0</v>
      </c>
      <c r="O76" s="41">
        <v>0</v>
      </c>
      <c r="P76" s="41">
        <v>0</v>
      </c>
      <c r="Q76" s="41">
        <v>0</v>
      </c>
      <c r="R76" s="29"/>
      <c r="X76"/>
    </row>
    <row r="77" spans="1:24" ht="18.75" customHeight="1">
      <c r="A77" s="17" t="s">
        <v>80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33">
        <v>0</v>
      </c>
      <c r="I77" s="33">
        <v>0</v>
      </c>
      <c r="J77" s="41">
        <v>0</v>
      </c>
      <c r="K77" s="41">
        <f>(K$29/K$7)</f>
        <v>2.2862</v>
      </c>
      <c r="L77" s="41">
        <v>0</v>
      </c>
      <c r="M77" s="41">
        <v>0</v>
      </c>
      <c r="N77" s="33">
        <v>0</v>
      </c>
      <c r="O77" s="41">
        <v>0</v>
      </c>
      <c r="P77" s="41">
        <v>0</v>
      </c>
      <c r="Q77" s="41">
        <v>0</v>
      </c>
      <c r="R77" s="29"/>
      <c r="X77"/>
    </row>
    <row r="78" spans="1:25" ht="18.75" customHeight="1">
      <c r="A78" s="17" t="s">
        <v>92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33">
        <v>0</v>
      </c>
      <c r="I78" s="33">
        <v>0</v>
      </c>
      <c r="J78" s="41">
        <v>0</v>
      </c>
      <c r="K78" s="41">
        <v>0</v>
      </c>
      <c r="L78" s="41">
        <f>(L$29/L$7)</f>
        <v>2.6205</v>
      </c>
      <c r="M78" s="41">
        <v>0</v>
      </c>
      <c r="N78" s="33">
        <v>0</v>
      </c>
      <c r="O78" s="41">
        <v>0</v>
      </c>
      <c r="P78" s="41">
        <v>0</v>
      </c>
      <c r="Q78" s="41">
        <v>0</v>
      </c>
      <c r="R78" s="26"/>
      <c r="Y78"/>
    </row>
    <row r="79" spans="1:26" ht="18.75" customHeight="1">
      <c r="A79" s="17" t="s">
        <v>93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33">
        <v>0</v>
      </c>
      <c r="I79" s="33">
        <v>0</v>
      </c>
      <c r="J79" s="41">
        <v>0</v>
      </c>
      <c r="K79" s="41">
        <v>0</v>
      </c>
      <c r="L79" s="41">
        <v>0</v>
      </c>
      <c r="M79" s="41">
        <f>(M$29/M$7)</f>
        <v>2.2923</v>
      </c>
      <c r="N79" s="33">
        <v>0</v>
      </c>
      <c r="O79" s="41">
        <v>0</v>
      </c>
      <c r="P79" s="41">
        <v>0</v>
      </c>
      <c r="Q79" s="41">
        <v>0</v>
      </c>
      <c r="R79" s="29"/>
      <c r="S79"/>
      <c r="Z79"/>
    </row>
    <row r="80" spans="1:27" ht="18.75" customHeight="1">
      <c r="A80" s="17" t="s">
        <v>57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33">
        <v>0</v>
      </c>
      <c r="I80" s="33">
        <v>0</v>
      </c>
      <c r="J80" s="41">
        <v>0</v>
      </c>
      <c r="K80" s="41">
        <v>0</v>
      </c>
      <c r="L80" s="41">
        <v>0</v>
      </c>
      <c r="M80" s="41">
        <v>0</v>
      </c>
      <c r="N80" s="41">
        <f>(N$29/N$7)</f>
        <v>2.5644</v>
      </c>
      <c r="O80" s="41">
        <v>0</v>
      </c>
      <c r="P80" s="41">
        <v>0</v>
      </c>
      <c r="Q80" s="41">
        <v>0</v>
      </c>
      <c r="R80" s="26"/>
      <c r="T80"/>
      <c r="AA80"/>
    </row>
    <row r="81" spans="1:28" ht="18.75" customHeight="1">
      <c r="A81" s="17" t="s">
        <v>94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33">
        <v>0</v>
      </c>
      <c r="I81" s="33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f>(O$29/O$7)</f>
        <v>3.2342</v>
      </c>
      <c r="P81" s="41">
        <v>0</v>
      </c>
      <c r="Q81" s="41">
        <v>0</v>
      </c>
      <c r="R81" s="56"/>
      <c r="U81"/>
      <c r="AB81"/>
    </row>
    <row r="82" spans="1:28" ht="18.75" customHeight="1">
      <c r="A82" s="17" t="s">
        <v>95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33">
        <v>0</v>
      </c>
      <c r="I82" s="33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f>P29/P7</f>
        <v>2.7666</v>
      </c>
      <c r="Q82" s="41" t="e">
        <f>Q29/Q7</f>
        <v>#DIV/0!</v>
      </c>
      <c r="R82" s="56"/>
      <c r="U82"/>
      <c r="AB82"/>
    </row>
    <row r="83" spans="1:28" ht="18.75" customHeight="1">
      <c r="A83" s="17" t="s">
        <v>96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33">
        <v>0</v>
      </c>
      <c r="I83" s="33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56"/>
      <c r="U83"/>
      <c r="AB83"/>
    </row>
    <row r="84" spans="1:29" ht="18.75" customHeight="1">
      <c r="A84" s="3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6"/>
      <c r="Q84" s="46"/>
      <c r="R84" s="47"/>
      <c r="S84"/>
      <c r="V84"/>
      <c r="AC84"/>
    </row>
    <row r="85" spans="1:14" ht="21" customHeight="1">
      <c r="A85" s="59" t="s">
        <v>32</v>
      </c>
      <c r="B85" s="60"/>
      <c r="C85" s="60"/>
      <c r="D85" s="60"/>
      <c r="E85"/>
      <c r="F85"/>
      <c r="G85"/>
      <c r="H85"/>
      <c r="I85"/>
      <c r="J85" s="38"/>
      <c r="K85" s="38"/>
      <c r="L85"/>
      <c r="M85"/>
      <c r="N85"/>
    </row>
    <row r="86" spans="1:17" ht="15.7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4" ht="14.25">
      <c r="B87" s="60"/>
      <c r="C87" s="60"/>
      <c r="D87" s="60"/>
      <c r="E87"/>
      <c r="F87"/>
      <c r="G87"/>
      <c r="H87"/>
      <c r="I87"/>
      <c r="J87" s="38"/>
      <c r="K87" s="38"/>
      <c r="L87"/>
      <c r="M87"/>
      <c r="N87"/>
    </row>
    <row r="88" spans="2:14" ht="14.25">
      <c r="B88" s="60"/>
      <c r="C88" s="60"/>
      <c r="D88" s="60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 s="39"/>
      <c r="K89" s="39"/>
      <c r="L89" s="40"/>
      <c r="M89" s="40"/>
      <c r="N89" s="40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ht="14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ht="14.25">
      <c r="B95"/>
      <c r="C95"/>
      <c r="D95"/>
      <c r="E95"/>
      <c r="F95"/>
      <c r="G95"/>
      <c r="H95"/>
      <c r="I95"/>
      <c r="J95"/>
      <c r="K95"/>
      <c r="L95"/>
      <c r="M95"/>
      <c r="N95"/>
    </row>
    <row r="96" ht="14.25">
      <c r="M96"/>
    </row>
    <row r="97" ht="14.25">
      <c r="N97"/>
    </row>
    <row r="98" ht="14.25">
      <c r="O98"/>
    </row>
    <row r="99" spans="16:17" ht="14.25">
      <c r="P99"/>
      <c r="Q99"/>
    </row>
  </sheetData>
  <sheetProtection/>
  <mergeCells count="7">
    <mergeCell ref="A86:Q86"/>
    <mergeCell ref="A67:R67"/>
    <mergeCell ref="A1:R1"/>
    <mergeCell ref="A2:R2"/>
    <mergeCell ref="A4:A6"/>
    <mergeCell ref="B4:Q4"/>
    <mergeCell ref="R4:R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2019-08-19T18:01:22Z</dcterms:modified>
  <cp:category/>
  <cp:version/>
  <cp:contentType/>
  <cp:contentStatus/>
</cp:coreProperties>
</file>