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<sst xmlns="http://schemas.openxmlformats.org/spreadsheetml/2006/main" count="104" uniqueCount="98">
  <si>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</si>
  <si>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</si>
  <si>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</si>
  <si>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</si>
  <si>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</si>
  <si>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</si>
  <si>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</si>
  <si>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</si>
  <si>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</si>
  <si>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</si>
  <si>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</si>
  <si>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</si>
  <si>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</si>
  <si>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</si>
  <si>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</si>
  <si>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</si>
  <si>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</si>
  <si>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</si>
  <si>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</si>
  <si>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</si>
  <si>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</si>
  <si>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</si>
  <si>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</si>
  <si>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</si>
  <si>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</si>
  <si>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</si>
  <si>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</si>
  <si>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</si>
  <si>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</si>
  <si>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</si>
  <si>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</si>
  <si>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</si>
  <si>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</si>
  <si>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</si>
  <si>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</si>
  <si>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</si>
  <si>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</si>
  <si>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</si>
  <si>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</si>
  <si>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</si>
  <si>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</si>
  <si>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</si>
  <si>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</si>
  <si>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</si>
  <si>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</si>
  <si>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</si>
  <si>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</si>
  <si>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</si>
  <si>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</si>
  <si>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</si>
  <si>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</si>
  <si>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</si>
  <si>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</si>
  <si>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</si>
  <si>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</si>
  <si>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</si>
  <si>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</si>
  <si>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</si>
  <si>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</si>
  <si>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</si>
  <si>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</si>
  <si>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</si>
  <si>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</si>
  <si>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</si>
  <si>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</si>
  <si>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</si>
  <si>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</si>
  <si>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</si>
  <si>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</si>
  <si>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</si>
  <si>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</si>
  <si>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</si>
  <si>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</si>
  <si>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</si>
  <si>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</si>
  <si>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</si>
  <si>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</si>
  <si>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</si>
  <si>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</si>
  <si>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</si>
  <si>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</si>
  <si>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</si>
  <si>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</si>
  <si>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</si>
  <si>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</si>
  <si>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</si>
  <si>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</si>
  <si>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</si>
  <si>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</si>
  <si>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</si>
  <si>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</si>
  <si>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</si>
  <si>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</si>
  <si>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</si>
  <si>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</si>
  <si>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</si>
  <si>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</si>
  <si>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10/08/19 - VENCIMENTO 16/08/19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</si>
</sst>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288931</v>
      </c>
      <c r="C7" s="10">
        <f>C8+C18+C22</f>
        <v>57137</v>
      </c>
      <c r="D7" s="10">
        <f>D8+D18+D22</f>
        <v>178496</v>
      </c>
      <c r="E7" s="10">
        <f t="shared" si="0"/>
        <v>58853</v>
      </c>
      <c r="F7" s="10">
        <f t="shared" si="0"/>
        <v>278216</v>
      </c>
      <c r="G7" s="10">
        <f t="shared" si="0"/>
        <v>52281</v>
      </c>
      <c r="H7" s="10">
        <f t="shared" si="0"/>
        <v>237602</v>
      </c>
      <c r="I7" s="10">
        <f t="shared" si="0"/>
        <v>362219</v>
      </c>
      <c r="J7" s="10">
        <f t="shared" si="0"/>
        <v>36710</v>
      </c>
      <c r="K7" s="10">
        <f t="shared" si="0"/>
        <v>245649</v>
      </c>
      <c r="L7" s="10">
        <f t="shared" si="0"/>
        <v>215319</v>
      </c>
      <c r="M7" s="10">
        <f t="shared" si="0"/>
        <v>318233</v>
      </c>
      <c r="N7" s="10">
        <f t="shared" si="0"/>
        <v>280763</v>
      </c>
      <c r="O7" s="10">
        <f t="shared" si="0"/>
        <v>92778</v>
      </c>
      <c r="P7" s="10">
        <f t="shared" si="0"/>
        <v>61018</v>
      </c>
      <c r="Q7" s="10">
        <f>+Q8+Q18+Q22</f>
        <v>2764205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134647</v>
      </c>
      <c r="C8" s="12">
        <f>+C9+C10+C14</f>
        <v>26453</v>
      </c>
      <c r="D8" s="12">
        <f>+D9+D10+D14</f>
        <v>87966</v>
      </c>
      <c r="E8" s="12">
        <f t="shared" si="1"/>
        <v>29416</v>
      </c>
      <c r="F8" s="12">
        <f t="shared" si="1"/>
        <v>143201</v>
      </c>
      <c r="G8" s="12">
        <f t="shared" si="1"/>
        <v>24343</v>
      </c>
      <c r="H8" s="12">
        <f t="shared" si="1"/>
        <v>115765</v>
      </c>
      <c r="I8" s="12">
        <f t="shared" si="1"/>
        <v>177136</v>
      </c>
      <c r="J8" s="12">
        <f t="shared" si="1"/>
        <v>18080</v>
      </c>
      <c r="K8" s="12">
        <f t="shared" si="1"/>
        <v>117289</v>
      </c>
      <c r="L8" s="12">
        <f t="shared" si="1"/>
        <v>106712</v>
      </c>
      <c r="M8" s="12">
        <f t="shared" si="1"/>
        <v>161392</v>
      </c>
      <c r="N8" s="12">
        <f t="shared" si="1"/>
        <v>139441</v>
      </c>
      <c r="O8" s="12">
        <f t="shared" si="1"/>
        <v>50015</v>
      </c>
      <c r="P8" s="12">
        <f t="shared" si="1"/>
        <v>35272</v>
      </c>
      <c r="Q8" s="12">
        <f>SUM(B8:P8)</f>
        <v>1367128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14710</v>
      </c>
      <c r="C9" s="14">
        <v>2852</v>
      </c>
      <c r="D9" s="14">
        <v>11821</v>
      </c>
      <c r="E9" s="14">
        <v>4923</v>
      </c>
      <c r="F9" s="14">
        <v>13395</v>
      </c>
      <c r="G9" s="14">
        <v>2526</v>
      </c>
      <c r="H9" s="14">
        <v>11155</v>
      </c>
      <c r="I9" s="14">
        <v>19668</v>
      </c>
      <c r="J9" s="14">
        <v>2431</v>
      </c>
      <c r="K9" s="14">
        <v>16830</v>
      </c>
      <c r="L9" s="14">
        <v>13096</v>
      </c>
      <c r="M9" s="14">
        <v>12653</v>
      </c>
      <c r="N9" s="14">
        <v>12443</v>
      </c>
      <c r="O9" s="14">
        <v>5761</v>
      </c>
      <c r="P9" s="14">
        <v>4365</v>
      </c>
      <c r="Q9" s="12">
        <f aca="true" t="shared" si="2" ref="Q9:Q17">SUM(B9:P9)</f>
        <v>148629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113001</v>
      </c>
      <c r="C10" s="14">
        <f t="shared" si="3"/>
        <v>22205</v>
      </c>
      <c r="D10" s="14">
        <f t="shared" si="3"/>
        <v>71851</v>
      </c>
      <c r="E10" s="14">
        <f t="shared" si="3"/>
        <v>23108</v>
      </c>
      <c r="F10" s="14">
        <f t="shared" si="3"/>
        <v>122824</v>
      </c>
      <c r="G10" s="14">
        <f t="shared" si="3"/>
        <v>20670</v>
      </c>
      <c r="H10" s="14">
        <f t="shared" si="3"/>
        <v>98531</v>
      </c>
      <c r="I10" s="14">
        <f t="shared" si="3"/>
        <v>147860</v>
      </c>
      <c r="J10" s="14">
        <f t="shared" si="3"/>
        <v>14778</v>
      </c>
      <c r="K10" s="14">
        <f t="shared" si="3"/>
        <v>94846</v>
      </c>
      <c r="L10" s="14">
        <f t="shared" si="3"/>
        <v>88207</v>
      </c>
      <c r="M10" s="14">
        <f t="shared" si="3"/>
        <v>140017</v>
      </c>
      <c r="N10" s="14">
        <f t="shared" si="3"/>
        <v>119209</v>
      </c>
      <c r="O10" s="14">
        <f t="shared" si="3"/>
        <v>42049</v>
      </c>
      <c r="P10" s="14">
        <f t="shared" si="3"/>
        <v>29594</v>
      </c>
      <c r="Q10" s="12">
        <f t="shared" si="2"/>
        <v>1148750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53938</v>
      </c>
      <c r="C11" s="14">
        <v>10543</v>
      </c>
      <c r="D11" s="14">
        <v>34429</v>
      </c>
      <c r="E11" s="14">
        <v>12183</v>
      </c>
      <c r="F11" s="14">
        <v>57385</v>
      </c>
      <c r="G11" s="14">
        <v>9900</v>
      </c>
      <c r="H11" s="14">
        <v>46697</v>
      </c>
      <c r="I11" s="14">
        <v>69921</v>
      </c>
      <c r="J11" s="14">
        <v>7404</v>
      </c>
      <c r="K11" s="14">
        <v>46827</v>
      </c>
      <c r="L11" s="14">
        <v>41348</v>
      </c>
      <c r="M11" s="14">
        <v>68206</v>
      </c>
      <c r="N11" s="14">
        <v>55377</v>
      </c>
      <c r="O11" s="14">
        <v>18906</v>
      </c>
      <c r="P11" s="14">
        <v>13011</v>
      </c>
      <c r="Q11" s="12">
        <f t="shared" si="2"/>
        <v>546075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55352</v>
      </c>
      <c r="C12" s="14">
        <v>10966</v>
      </c>
      <c r="D12" s="14">
        <v>34113</v>
      </c>
      <c r="E12" s="14">
        <v>10052</v>
      </c>
      <c r="F12" s="14">
        <v>62105</v>
      </c>
      <c r="G12" s="14">
        <v>9920</v>
      </c>
      <c r="H12" s="14">
        <v>48077</v>
      </c>
      <c r="I12" s="14">
        <v>70955</v>
      </c>
      <c r="J12" s="14">
        <v>6863</v>
      </c>
      <c r="K12" s="14">
        <v>44670</v>
      </c>
      <c r="L12" s="14">
        <v>43850</v>
      </c>
      <c r="M12" s="14">
        <v>67778</v>
      </c>
      <c r="N12" s="14">
        <v>60261</v>
      </c>
      <c r="O12" s="14">
        <v>21736</v>
      </c>
      <c r="P12" s="14">
        <v>15707</v>
      </c>
      <c r="Q12" s="12">
        <f t="shared" si="2"/>
        <v>562405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3711</v>
      </c>
      <c r="C13" s="14">
        <v>696</v>
      </c>
      <c r="D13" s="14">
        <v>3309</v>
      </c>
      <c r="E13" s="14">
        <v>873</v>
      </c>
      <c r="F13" s="14">
        <v>3334</v>
      </c>
      <c r="G13" s="14">
        <v>850</v>
      </c>
      <c r="H13" s="14">
        <v>3757</v>
      </c>
      <c r="I13" s="14">
        <v>6984</v>
      </c>
      <c r="J13" s="14">
        <v>511</v>
      </c>
      <c r="K13" s="14">
        <v>3349</v>
      </c>
      <c r="L13" s="14">
        <v>3009</v>
      </c>
      <c r="M13" s="14">
        <v>4033</v>
      </c>
      <c r="N13" s="14">
        <v>3571</v>
      </c>
      <c r="O13" s="14">
        <v>1407</v>
      </c>
      <c r="P13" s="14">
        <v>876</v>
      </c>
      <c r="Q13" s="12">
        <f t="shared" si="2"/>
        <v>40270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6936</v>
      </c>
      <c r="C14" s="14">
        <f t="shared" si="4"/>
        <v>1396</v>
      </c>
      <c r="D14" s="14">
        <f t="shared" si="4"/>
        <v>4294</v>
      </c>
      <c r="E14" s="14">
        <f t="shared" si="4"/>
        <v>1385</v>
      </c>
      <c r="F14" s="14">
        <f t="shared" si="4"/>
        <v>6982</v>
      </c>
      <c r="G14" s="14">
        <f t="shared" si="4"/>
        <v>1147</v>
      </c>
      <c r="H14" s="14">
        <f t="shared" si="4"/>
        <v>6079</v>
      </c>
      <c r="I14" s="14">
        <f t="shared" si="4"/>
        <v>9608</v>
      </c>
      <c r="J14" s="14">
        <f t="shared" si="4"/>
        <v>871</v>
      </c>
      <c r="K14" s="14">
        <f t="shared" si="4"/>
        <v>5613</v>
      </c>
      <c r="L14" s="14">
        <f t="shared" si="4"/>
        <v>5409</v>
      </c>
      <c r="M14" s="14">
        <f t="shared" si="4"/>
        <v>8722</v>
      </c>
      <c r="N14" s="14">
        <f t="shared" si="4"/>
        <v>7789</v>
      </c>
      <c r="O14" s="14">
        <f t="shared" si="4"/>
        <v>2205</v>
      </c>
      <c r="P14" s="14">
        <f t="shared" si="4"/>
        <v>1313</v>
      </c>
      <c r="Q14" s="12">
        <f t="shared" si="2"/>
        <v>69749</v>
      </c>
    </row>
    <row r="15" spans="1:28" ht="18.75" customHeight="1">
      <c r="A15" s="15" t="s">
        <v>13</v>
      </c>
      <c r="B15" s="14">
        <v>6918</v>
      </c>
      <c r="C15" s="14">
        <v>1392</v>
      </c>
      <c r="D15" s="14">
        <v>4285</v>
      </c>
      <c r="E15" s="14">
        <v>1380</v>
      </c>
      <c r="F15" s="14">
        <v>6973</v>
      </c>
      <c r="G15" s="14">
        <v>1147</v>
      </c>
      <c r="H15" s="14">
        <v>6072</v>
      </c>
      <c r="I15" s="14">
        <v>9592</v>
      </c>
      <c r="J15" s="14">
        <v>870</v>
      </c>
      <c r="K15" s="14">
        <v>5604</v>
      </c>
      <c r="L15" s="14">
        <v>5405</v>
      </c>
      <c r="M15" s="14">
        <v>8706</v>
      </c>
      <c r="N15" s="14">
        <v>7769</v>
      </c>
      <c r="O15" s="14">
        <v>2200</v>
      </c>
      <c r="P15" s="14">
        <v>1313</v>
      </c>
      <c r="Q15" s="12">
        <f t="shared" si="2"/>
        <v>69626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4</v>
      </c>
      <c r="C16" s="14">
        <v>2</v>
      </c>
      <c r="D16" s="14">
        <v>7</v>
      </c>
      <c r="E16" s="14">
        <v>3</v>
      </c>
      <c r="F16" s="14">
        <v>2</v>
      </c>
      <c r="G16" s="14">
        <v>0</v>
      </c>
      <c r="H16" s="14">
        <v>0</v>
      </c>
      <c r="I16" s="14">
        <v>3</v>
      </c>
      <c r="J16" s="14">
        <v>0</v>
      </c>
      <c r="K16" s="14">
        <v>2</v>
      </c>
      <c r="L16" s="14">
        <v>3</v>
      </c>
      <c r="M16" s="14">
        <v>12</v>
      </c>
      <c r="N16" s="14">
        <v>9</v>
      </c>
      <c r="O16" s="14">
        <v>4</v>
      </c>
      <c r="P16" s="14">
        <v>0</v>
      </c>
      <c r="Q16" s="12">
        <f t="shared" si="2"/>
        <v>51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14</v>
      </c>
      <c r="C17" s="14">
        <v>2</v>
      </c>
      <c r="D17" s="14">
        <v>2</v>
      </c>
      <c r="E17" s="14">
        <v>2</v>
      </c>
      <c r="F17" s="14">
        <v>7</v>
      </c>
      <c r="G17" s="14">
        <v>0</v>
      </c>
      <c r="H17" s="14">
        <v>7</v>
      </c>
      <c r="I17" s="14">
        <v>13</v>
      </c>
      <c r="J17" s="14">
        <v>1</v>
      </c>
      <c r="K17" s="14">
        <v>7</v>
      </c>
      <c r="L17" s="14">
        <v>1</v>
      </c>
      <c r="M17" s="14">
        <v>4</v>
      </c>
      <c r="N17" s="14">
        <v>11</v>
      </c>
      <c r="O17" s="14">
        <v>1</v>
      </c>
      <c r="P17" s="14">
        <v>0</v>
      </c>
      <c r="Q17" s="12">
        <f t="shared" si="2"/>
        <v>72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79467</v>
      </c>
      <c r="C18" s="18">
        <f t="shared" si="5"/>
        <v>14760</v>
      </c>
      <c r="D18" s="18">
        <f t="shared" si="5"/>
        <v>41294</v>
      </c>
      <c r="E18" s="18">
        <f t="shared" si="5"/>
        <v>14039</v>
      </c>
      <c r="F18" s="18">
        <f t="shared" si="5"/>
        <v>58992</v>
      </c>
      <c r="G18" s="18">
        <f t="shared" si="5"/>
        <v>11478</v>
      </c>
      <c r="H18" s="18">
        <f t="shared" si="5"/>
        <v>54120</v>
      </c>
      <c r="I18" s="18">
        <f t="shared" si="5"/>
        <v>79218</v>
      </c>
      <c r="J18" s="18">
        <f t="shared" si="5"/>
        <v>8465</v>
      </c>
      <c r="K18" s="18">
        <f t="shared" si="5"/>
        <v>60032</v>
      </c>
      <c r="L18" s="18">
        <f t="shared" si="5"/>
        <v>50988</v>
      </c>
      <c r="M18" s="18">
        <f t="shared" si="5"/>
        <v>84653</v>
      </c>
      <c r="N18" s="18">
        <f t="shared" si="5"/>
        <v>83211</v>
      </c>
      <c r="O18" s="18">
        <f t="shared" si="5"/>
        <v>25898</v>
      </c>
      <c r="P18" s="18">
        <f t="shared" si="5"/>
        <v>15822</v>
      </c>
      <c r="Q18" s="12">
        <f aca="true" t="shared" si="6" ref="Q18:Q24">SUM(B18:P18)</f>
        <v>682437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38497</v>
      </c>
      <c r="C19" s="14">
        <v>6960</v>
      </c>
      <c r="D19" s="14">
        <v>20610</v>
      </c>
      <c r="E19" s="14">
        <v>7881</v>
      </c>
      <c r="F19" s="14">
        <v>26312</v>
      </c>
      <c r="G19" s="14">
        <v>5518</v>
      </c>
      <c r="H19" s="14">
        <v>25634</v>
      </c>
      <c r="I19" s="14">
        <v>37739</v>
      </c>
      <c r="J19" s="14">
        <v>4434</v>
      </c>
      <c r="K19" s="14">
        <v>30995</v>
      </c>
      <c r="L19" s="14">
        <v>24079</v>
      </c>
      <c r="M19" s="14">
        <v>41355</v>
      </c>
      <c r="N19" s="14">
        <v>38788</v>
      </c>
      <c r="O19" s="14">
        <v>12148</v>
      </c>
      <c r="P19" s="14">
        <v>7059</v>
      </c>
      <c r="Q19" s="12">
        <f t="shared" si="6"/>
        <v>328009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39038</v>
      </c>
      <c r="C20" s="14">
        <v>7440</v>
      </c>
      <c r="D20" s="14">
        <v>19331</v>
      </c>
      <c r="E20" s="14">
        <v>5774</v>
      </c>
      <c r="F20" s="14">
        <v>31462</v>
      </c>
      <c r="G20" s="14">
        <v>5659</v>
      </c>
      <c r="H20" s="14">
        <v>27030</v>
      </c>
      <c r="I20" s="14">
        <v>38932</v>
      </c>
      <c r="J20" s="14">
        <v>3841</v>
      </c>
      <c r="K20" s="14">
        <v>27708</v>
      </c>
      <c r="L20" s="14">
        <v>25658</v>
      </c>
      <c r="M20" s="14">
        <v>41447</v>
      </c>
      <c r="N20" s="14">
        <v>42591</v>
      </c>
      <c r="O20" s="14">
        <v>13104</v>
      </c>
      <c r="P20" s="14">
        <v>8423</v>
      </c>
      <c r="Q20" s="12">
        <f t="shared" si="6"/>
        <v>337438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1932</v>
      </c>
      <c r="C21" s="14">
        <v>360</v>
      </c>
      <c r="D21" s="14">
        <v>1353</v>
      </c>
      <c r="E21" s="14">
        <v>384</v>
      </c>
      <c r="F21" s="14">
        <v>1218</v>
      </c>
      <c r="G21" s="14">
        <v>301</v>
      </c>
      <c r="H21" s="14">
        <v>1456</v>
      </c>
      <c r="I21" s="14">
        <v>2547</v>
      </c>
      <c r="J21" s="14">
        <v>190</v>
      </c>
      <c r="K21" s="14">
        <v>1329</v>
      </c>
      <c r="L21" s="14">
        <v>1251</v>
      </c>
      <c r="M21" s="14">
        <v>1851</v>
      </c>
      <c r="N21" s="14">
        <v>1832</v>
      </c>
      <c r="O21" s="14">
        <v>646</v>
      </c>
      <c r="P21" s="14">
        <v>340</v>
      </c>
      <c r="Q21" s="12">
        <f t="shared" si="6"/>
        <v>16990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74817</v>
      </c>
      <c r="C22" s="14">
        <f t="shared" si="7"/>
        <v>15924</v>
      </c>
      <c r="D22" s="14">
        <f t="shared" si="7"/>
        <v>49236</v>
      </c>
      <c r="E22" s="14">
        <f t="shared" si="7"/>
        <v>15398</v>
      </c>
      <c r="F22" s="14">
        <f t="shared" si="7"/>
        <v>76023</v>
      </c>
      <c r="G22" s="14">
        <f t="shared" si="7"/>
        <v>16460</v>
      </c>
      <c r="H22" s="14">
        <f t="shared" si="7"/>
        <v>67717</v>
      </c>
      <c r="I22" s="14">
        <f t="shared" si="7"/>
        <v>105865</v>
      </c>
      <c r="J22" s="14">
        <f t="shared" si="7"/>
        <v>10165</v>
      </c>
      <c r="K22" s="14">
        <f t="shared" si="7"/>
        <v>68328</v>
      </c>
      <c r="L22" s="14">
        <f t="shared" si="7"/>
        <v>57619</v>
      </c>
      <c r="M22" s="14">
        <f t="shared" si="7"/>
        <v>72188</v>
      </c>
      <c r="N22" s="14">
        <f t="shared" si="7"/>
        <v>58111</v>
      </c>
      <c r="O22" s="14">
        <f t="shared" si="7"/>
        <v>16865</v>
      </c>
      <c r="P22" s="14">
        <f t="shared" si="7"/>
        <v>9924</v>
      </c>
      <c r="Q22" s="12">
        <f t="shared" si="6"/>
        <v>714640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49247</v>
      </c>
      <c r="C23" s="14">
        <v>10125</v>
      </c>
      <c r="D23" s="14">
        <v>36173</v>
      </c>
      <c r="E23" s="14">
        <v>11202</v>
      </c>
      <c r="F23" s="14">
        <v>51023</v>
      </c>
      <c r="G23" s="14">
        <v>11796</v>
      </c>
      <c r="H23" s="14">
        <v>46764</v>
      </c>
      <c r="I23" s="14">
        <v>76207</v>
      </c>
      <c r="J23" s="14">
        <v>7848</v>
      </c>
      <c r="K23" s="14">
        <v>50068</v>
      </c>
      <c r="L23" s="14">
        <v>39973</v>
      </c>
      <c r="M23" s="14">
        <v>50450</v>
      </c>
      <c r="N23" s="14">
        <v>40536</v>
      </c>
      <c r="O23" s="14">
        <v>11909</v>
      </c>
      <c r="P23" s="14">
        <v>6704</v>
      </c>
      <c r="Q23" s="12">
        <f t="shared" si="6"/>
        <v>500025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25570</v>
      </c>
      <c r="C24" s="14">
        <v>5799</v>
      </c>
      <c r="D24" s="14">
        <v>13063</v>
      </c>
      <c r="E24" s="14">
        <v>4196</v>
      </c>
      <c r="F24" s="14">
        <v>25000</v>
      </c>
      <c r="G24" s="14">
        <v>4664</v>
      </c>
      <c r="H24" s="14">
        <v>20953</v>
      </c>
      <c r="I24" s="14">
        <v>29658</v>
      </c>
      <c r="J24" s="14">
        <v>2317</v>
      </c>
      <c r="K24" s="14">
        <v>18260</v>
      </c>
      <c r="L24" s="14">
        <v>17646</v>
      </c>
      <c r="M24" s="14">
        <v>21738</v>
      </c>
      <c r="N24" s="14">
        <v>17575</v>
      </c>
      <c r="O24" s="14">
        <v>4956</v>
      </c>
      <c r="P24" s="14">
        <v>3220</v>
      </c>
      <c r="Q24" s="12">
        <f t="shared" si="6"/>
        <v>214615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656885.2587</v>
      </c>
      <c r="C28" s="56">
        <f>C29+C30</f>
        <v>148991.4016</v>
      </c>
      <c r="D28" s="56">
        <f>D29+D30</f>
        <v>420063.918</v>
      </c>
      <c r="E28" s="56">
        <f aca="true" t="shared" si="8" ref="E28:P28">E29+E30</f>
        <v>163529.3634</v>
      </c>
      <c r="F28" s="56">
        <f t="shared" si="8"/>
        <v>587640.818</v>
      </c>
      <c r="G28" s="56">
        <f t="shared" si="8"/>
        <v>163179.4572</v>
      </c>
      <c r="H28" s="56">
        <f t="shared" si="8"/>
        <v>581916.7394</v>
      </c>
      <c r="I28" s="56">
        <f t="shared" si="8"/>
        <v>714014.3682</v>
      </c>
      <c r="J28" s="56">
        <f t="shared" si="8"/>
        <v>91958.55</v>
      </c>
      <c r="K28" s="56">
        <f t="shared" si="8"/>
        <v>565170.0938</v>
      </c>
      <c r="L28" s="56">
        <f t="shared" si="8"/>
        <v>582920.1795</v>
      </c>
      <c r="M28" s="56">
        <f t="shared" si="8"/>
        <v>751950.8759</v>
      </c>
      <c r="N28" s="56">
        <f t="shared" si="8"/>
        <v>739810.0872</v>
      </c>
      <c r="O28" s="56">
        <f t="shared" si="8"/>
        <v>314149.8076</v>
      </c>
      <c r="P28" s="56">
        <f t="shared" si="8"/>
        <v>172962.4988</v>
      </c>
      <c r="Q28" s="56">
        <f>SUM(B28:P28)</f>
        <v>6655143.4173</v>
      </c>
      <c r="S28" s="62"/>
    </row>
    <row r="29" spans="1:17" ht="18.75" customHeight="1">
      <c r="A29" s="54" t="s">
        <v>38</v>
      </c>
      <c r="B29" s="52">
        <f aca="true" t="shared" si="9" ref="B29:P29">B26*B7</f>
        <v>649430.2087</v>
      </c>
      <c r="C29" s="52">
        <f>C26*C7</f>
        <v>147801.9916</v>
      </c>
      <c r="D29" s="52">
        <f>D26*D7</f>
        <v>413307.488</v>
      </c>
      <c r="E29" s="52">
        <f t="shared" si="9"/>
        <v>162304.8034</v>
      </c>
      <c r="F29" s="52">
        <f t="shared" si="9"/>
        <v>575350.688</v>
      </c>
      <c r="G29" s="52">
        <f t="shared" si="9"/>
        <v>163179.4572</v>
      </c>
      <c r="H29" s="52">
        <f t="shared" si="9"/>
        <v>564233.4694</v>
      </c>
      <c r="I29" s="52">
        <f t="shared" si="9"/>
        <v>709152.3582</v>
      </c>
      <c r="J29" s="52">
        <f t="shared" si="9"/>
        <v>91958.55</v>
      </c>
      <c r="K29" s="52">
        <f t="shared" si="9"/>
        <v>561602.7438</v>
      </c>
      <c r="L29" s="52">
        <f t="shared" si="9"/>
        <v>564243.4395</v>
      </c>
      <c r="M29" s="52">
        <f t="shared" si="9"/>
        <v>729485.5059</v>
      </c>
      <c r="N29" s="52">
        <f t="shared" si="9"/>
        <v>719988.6372</v>
      </c>
      <c r="O29" s="52">
        <f t="shared" si="9"/>
        <v>300062.6076</v>
      </c>
      <c r="P29" s="52">
        <f t="shared" si="9"/>
        <v>168812.3988</v>
      </c>
      <c r="Q29" s="53">
        <f>SUM(B29:P29)</f>
        <v>6520914.3473</v>
      </c>
    </row>
    <row r="30" spans="1:28" ht="18.75" customHeight="1">
      <c r="A30" s="17" t="s">
        <v>36</v>
      </c>
      <c r="B30" s="52">
        <v>7455.05</v>
      </c>
      <c r="C30" s="52">
        <v>1189.41</v>
      </c>
      <c r="D30" s="52">
        <v>6756.43</v>
      </c>
      <c r="E30" s="52">
        <v>1224.56</v>
      </c>
      <c r="F30" s="52">
        <v>12290.13</v>
      </c>
      <c r="G30" s="52">
        <v>0</v>
      </c>
      <c r="H30" s="52">
        <v>17683.27</v>
      </c>
      <c r="I30" s="52">
        <v>4862.01</v>
      </c>
      <c r="J30" s="52">
        <v>0</v>
      </c>
      <c r="K30" s="52">
        <v>3567.35</v>
      </c>
      <c r="L30" s="52">
        <v>18676.74</v>
      </c>
      <c r="M30" s="52">
        <v>22465.37</v>
      </c>
      <c r="N30" s="52">
        <v>19821.45</v>
      </c>
      <c r="O30" s="52">
        <v>14087.2</v>
      </c>
      <c r="P30" s="52">
        <v>4150.1</v>
      </c>
      <c r="Q30" s="53">
        <f>SUM(B30:P30)</f>
        <v>134229.07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-63253</v>
      </c>
      <c r="C32" s="25">
        <f>+C33+C35+C42+C43+C44-C45</f>
        <v>-12263.6</v>
      </c>
      <c r="D32" s="25">
        <f>+D33+D35+D42+D43+D44-D45</f>
        <v>-50830.3</v>
      </c>
      <c r="E32" s="25">
        <f t="shared" si="10"/>
        <v>-21168.9</v>
      </c>
      <c r="F32" s="25">
        <f t="shared" si="10"/>
        <v>-57598.5</v>
      </c>
      <c r="G32" s="25">
        <f t="shared" si="10"/>
        <v>-10861.8</v>
      </c>
      <c r="H32" s="25">
        <f t="shared" si="10"/>
        <v>-47966.5</v>
      </c>
      <c r="I32" s="25">
        <f t="shared" si="10"/>
        <v>-85109.9</v>
      </c>
      <c r="J32" s="25">
        <f t="shared" si="10"/>
        <v>-10453.3</v>
      </c>
      <c r="K32" s="25">
        <f t="shared" si="10"/>
        <v>-72369</v>
      </c>
      <c r="L32" s="25">
        <f t="shared" si="10"/>
        <v>-56312.8</v>
      </c>
      <c r="M32" s="25">
        <f t="shared" si="10"/>
        <v>-54407.9</v>
      </c>
      <c r="N32" s="25">
        <f t="shared" si="10"/>
        <v>-53504.9</v>
      </c>
      <c r="O32" s="25">
        <f t="shared" si="10"/>
        <v>-24772.3</v>
      </c>
      <c r="P32" s="25">
        <f t="shared" si="10"/>
        <v>-18769.5</v>
      </c>
      <c r="Q32" s="25">
        <f t="shared" si="10"/>
        <v>-639642.2000000001</v>
      </c>
    </row>
    <row r="33" spans="1:17" ht="18.75" customHeight="1">
      <c r="A33" s="17" t="s">
        <v>62</v>
      </c>
      <c r="B33" s="26">
        <f>+B34</f>
        <v>-63253</v>
      </c>
      <c r="C33" s="26">
        <f>+C34</f>
        <v>-12263.6</v>
      </c>
      <c r="D33" s="26">
        <f>+D34</f>
        <v>-50830.3</v>
      </c>
      <c r="E33" s="26">
        <f aca="true" t="shared" si="11" ref="E33:Q33">+E34</f>
        <v>-21168.9</v>
      </c>
      <c r="F33" s="26">
        <f t="shared" si="11"/>
        <v>-57598.5</v>
      </c>
      <c r="G33" s="26">
        <f t="shared" si="11"/>
        <v>-10861.8</v>
      </c>
      <c r="H33" s="26">
        <f t="shared" si="11"/>
        <v>-47966.5</v>
      </c>
      <c r="I33" s="26">
        <f t="shared" si="11"/>
        <v>-84572.4</v>
      </c>
      <c r="J33" s="26">
        <f t="shared" si="11"/>
        <v>-10453.3</v>
      </c>
      <c r="K33" s="26">
        <f t="shared" si="11"/>
        <v>-72369</v>
      </c>
      <c r="L33" s="26">
        <f t="shared" si="11"/>
        <v>-56312.8</v>
      </c>
      <c r="M33" s="26">
        <f t="shared" si="11"/>
        <v>-54407.9</v>
      </c>
      <c r="N33" s="26">
        <f t="shared" si="11"/>
        <v>-53504.9</v>
      </c>
      <c r="O33" s="26">
        <f t="shared" si="11"/>
        <v>-24772.3</v>
      </c>
      <c r="P33" s="26">
        <f t="shared" si="11"/>
        <v>-18769.5</v>
      </c>
      <c r="Q33" s="26">
        <f t="shared" si="11"/>
        <v>-639104.7000000001</v>
      </c>
    </row>
    <row r="34" spans="1:28" ht="18.75" customHeight="1">
      <c r="A34" s="13" t="s">
        <v>39</v>
      </c>
      <c r="B34" s="20">
        <f aca="true" t="shared" si="12" ref="B34:G34">ROUND(-B9*$F$3,2)</f>
        <v>-63253</v>
      </c>
      <c r="C34" s="20">
        <f t="shared" si="12"/>
        <v>-12263.6</v>
      </c>
      <c r="D34" s="20">
        <f t="shared" si="12"/>
        <v>-50830.3</v>
      </c>
      <c r="E34" s="20">
        <f t="shared" si="12"/>
        <v>-21168.9</v>
      </c>
      <c r="F34" s="20">
        <f t="shared" si="12"/>
        <v>-57598.5</v>
      </c>
      <c r="G34" s="20">
        <f t="shared" si="12"/>
        <v>-10861.8</v>
      </c>
      <c r="H34" s="20">
        <f aca="true" t="shared" si="13" ref="H34:P34">ROUND(-H9*$F$3,2)</f>
        <v>-47966.5</v>
      </c>
      <c r="I34" s="20">
        <f t="shared" si="13"/>
        <v>-84572.4</v>
      </c>
      <c r="J34" s="20">
        <f t="shared" si="13"/>
        <v>-10453.3</v>
      </c>
      <c r="K34" s="20">
        <f>ROUND(-K9*$F$3,2)</f>
        <v>-72369</v>
      </c>
      <c r="L34" s="20">
        <f>ROUND(-L9*$F$3,2)</f>
        <v>-56312.8</v>
      </c>
      <c r="M34" s="20">
        <f>ROUND(-M9*$F$3,2)</f>
        <v>-54407.9</v>
      </c>
      <c r="N34" s="20">
        <f>ROUND(-N9*$F$3,2)</f>
        <v>-53504.9</v>
      </c>
      <c r="O34" s="20">
        <f t="shared" si="13"/>
        <v>-24772.3</v>
      </c>
      <c r="P34" s="20">
        <f t="shared" si="13"/>
        <v>-18769.5</v>
      </c>
      <c r="Q34" s="44">
        <f aca="true" t="shared" si="14" ref="Q34:Q45">SUM(B34:P34)</f>
        <v>-639104.7000000001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-537.5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-537.5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-537.5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-537.5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593632.2587</v>
      </c>
      <c r="C46" s="29">
        <f t="shared" si="16"/>
        <v>136727.8016</v>
      </c>
      <c r="D46" s="29">
        <f t="shared" si="16"/>
        <v>369233.618</v>
      </c>
      <c r="E46" s="29">
        <f t="shared" si="16"/>
        <v>142360.4634</v>
      </c>
      <c r="F46" s="29">
        <f t="shared" si="16"/>
        <v>530042.318</v>
      </c>
      <c r="G46" s="29">
        <f t="shared" si="16"/>
        <v>152317.65720000002</v>
      </c>
      <c r="H46" s="29">
        <f t="shared" si="16"/>
        <v>533950.2394</v>
      </c>
      <c r="I46" s="29">
        <f t="shared" si="16"/>
        <v>628904.4682</v>
      </c>
      <c r="J46" s="29">
        <f t="shared" si="16"/>
        <v>81505.25</v>
      </c>
      <c r="K46" s="29">
        <f t="shared" si="16"/>
        <v>492801.09380000003</v>
      </c>
      <c r="L46" s="29">
        <f t="shared" si="16"/>
        <v>526607.3794999999</v>
      </c>
      <c r="M46" s="29">
        <f t="shared" si="16"/>
        <v>697542.9759</v>
      </c>
      <c r="N46" s="29">
        <f t="shared" si="16"/>
        <v>686305.1871999999</v>
      </c>
      <c r="O46" s="29">
        <f t="shared" si="16"/>
        <v>289377.5076</v>
      </c>
      <c r="P46" s="29">
        <f t="shared" si="16"/>
        <v>154192.9988</v>
      </c>
      <c r="Q46" s="29">
        <f>SUM(B46:P46)</f>
        <v>6015501.2173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593632.26</v>
      </c>
      <c r="C49" s="35">
        <f aca="true" t="shared" si="17" ref="C49:P49">SUM(C50:C64)</f>
        <v>136727.8</v>
      </c>
      <c r="D49" s="35">
        <f t="shared" si="17"/>
        <v>369233.62</v>
      </c>
      <c r="E49" s="35">
        <f t="shared" si="17"/>
        <v>142360.46</v>
      </c>
      <c r="F49" s="35">
        <f t="shared" si="17"/>
        <v>530042.32</v>
      </c>
      <c r="G49" s="35">
        <f t="shared" si="17"/>
        <v>152317.66</v>
      </c>
      <c r="H49" s="35">
        <f t="shared" si="17"/>
        <v>533950.24</v>
      </c>
      <c r="I49" s="35">
        <f t="shared" si="17"/>
        <v>628904.47</v>
      </c>
      <c r="J49" s="35">
        <f t="shared" si="17"/>
        <v>81505.25</v>
      </c>
      <c r="K49" s="35">
        <f t="shared" si="17"/>
        <v>492801.09</v>
      </c>
      <c r="L49" s="35">
        <f t="shared" si="17"/>
        <v>526607.38</v>
      </c>
      <c r="M49" s="35">
        <f t="shared" si="17"/>
        <v>697542.98</v>
      </c>
      <c r="N49" s="35">
        <f t="shared" si="17"/>
        <v>686305.19</v>
      </c>
      <c r="O49" s="35">
        <f t="shared" si="17"/>
        <v>289377.51</v>
      </c>
      <c r="P49" s="35">
        <f t="shared" si="17"/>
        <v>154193</v>
      </c>
      <c r="Q49" s="29">
        <f>SUM(Q50:Q64)</f>
        <v>6015501.229999999</v>
      </c>
      <c r="S49" s="64"/>
    </row>
    <row r="50" spans="1:20" ht="18.75" customHeight="1">
      <c r="A50" s="17" t="s">
        <v>83</v>
      </c>
      <c r="B50" s="35">
        <v>593632.26</v>
      </c>
      <c r="C50" s="34">
        <v>0</v>
      </c>
      <c r="D50" s="35">
        <v>369233.62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962865.88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136727.8</v>
      </c>
      <c r="D51" s="34">
        <v>0</v>
      </c>
      <c r="E51" s="35">
        <v>142360.46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279088.26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530042.32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530042.32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152317.66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152317.66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533950.24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533950.24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628904.47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628904.47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81505.25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81505.25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492801.09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492801.09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526607.38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526607.38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697542.98</v>
      </c>
      <c r="N59" s="34">
        <v>0</v>
      </c>
      <c r="O59" s="34">
        <v>0</v>
      </c>
      <c r="P59" s="34">
        <v>0</v>
      </c>
      <c r="Q59" s="29">
        <f t="shared" si="18"/>
        <v>697542.98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686305.19</v>
      </c>
      <c r="O60" s="34">
        <v>0</v>
      </c>
      <c r="P60" s="34">
        <v>0</v>
      </c>
      <c r="Q60" s="29">
        <f t="shared" si="18"/>
        <v>686305.19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289377.51</v>
      </c>
      <c r="P61" s="34">
        <v>0</v>
      </c>
      <c r="Q61" s="29">
        <f t="shared" si="18"/>
        <v>289377.51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154193</v>
      </c>
      <c r="Q62" s="29">
        <f t="shared" si="18"/>
        <v>154193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2019-08-16T12:55:54Z</dcterms:modified>
  <cp:category/>
  <cp:version/>
  <cp:contentType/>
  <cp:contentStatus/>
</cp:coreProperties>
</file>