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<sst xmlns="http://schemas.openxmlformats.org/spreadsheetml/2006/main" count="104" uniqueCount="98">
  <si>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</si>
  <si>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</si>
  <si>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</si>
  <si>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</si>
  <si>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</si>
  <si>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</si>
  <si>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</si>
  <si>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</si>
  <si>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</si>
  <si>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</si>
  <si>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</si>
  <si>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</si>
  <si>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</si>
  <si>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</si>
  <si>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</si>
  <si>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</si>
  <si>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</si>
  <si>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</si>
  <si>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</si>
  <si>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</si>
  <si>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</si>
  <si>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</si>
  <si>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</si>
  <si>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</si>
  <si>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</si>
  <si>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</si>
  <si>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</si>
  <si>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</si>
  <si>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</si>
  <si>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</si>
  <si>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</si>
  <si>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</si>
  <si>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</si>
  <si>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</si>
  <si>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</si>
  <si>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</si>
  <si>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</si>
  <si>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</si>
  <si>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</si>
  <si>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</si>
  <si>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</si>
  <si>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</si>
  <si>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</si>
  <si>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</si>
  <si>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</si>
  <si>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</si>
  <si>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</si>
  <si>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</si>
  <si>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</si>
  <si>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</si>
  <si>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</si>
  <si>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</si>
  <si>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</si>
  <si>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</si>
  <si>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</si>
  <si>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</si>
  <si>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</si>
  <si>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</si>
  <si>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</si>
  <si>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</si>
  <si>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</si>
  <si>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</si>
  <si>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</si>
  <si>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</si>
  <si>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</si>
  <si>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</si>
  <si>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</si>
  <si>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</si>
  <si>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</si>
  <si>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</si>
  <si>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</si>
  <si>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</si>
  <si>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</si>
  <si>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</si>
  <si>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</si>
  <si>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</si>
  <si>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</si>
  <si>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</si>
  <si>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</si>
  <si>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</si>
  <si>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</si>
  <si>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</si>
  <si>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</si>
  <si>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</si>
  <si>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</si>
  <si>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</si>
  <si>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</si>
  <si>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</si>
  <si>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</si>
  <si>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</si>
  <si>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</si>
  <si>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</si>
  <si>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</si>
  <si>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</si>
  <si>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</si>
  <si>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</si>
  <si>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</si>
  <si>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08/08/19 - VENCIMENTO 15/08/19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</si>
</sst>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408673</v>
      </c>
      <c r="C7" s="10">
        <f>C8+C18+C22</f>
        <v>87692</v>
      </c>
      <c r="D7" s="10">
        <f>D8+D18+D22</f>
        <v>279069</v>
      </c>
      <c r="E7" s="10">
        <f t="shared" si="0"/>
        <v>87026</v>
      </c>
      <c r="F7" s="10">
        <f t="shared" si="0"/>
        <v>329395</v>
      </c>
      <c r="G7" s="10">
        <f t="shared" si="0"/>
        <v>74024</v>
      </c>
      <c r="H7" s="10">
        <f t="shared" si="0"/>
        <v>323973</v>
      </c>
      <c r="I7" s="10">
        <f t="shared" si="0"/>
        <v>525516</v>
      </c>
      <c r="J7" s="10">
        <f t="shared" si="0"/>
        <v>54477</v>
      </c>
      <c r="K7" s="10">
        <f t="shared" si="0"/>
        <v>359340</v>
      </c>
      <c r="L7" s="10">
        <f t="shared" si="0"/>
        <v>305201</v>
      </c>
      <c r="M7" s="10">
        <f t="shared" si="0"/>
        <v>442027</v>
      </c>
      <c r="N7" s="10">
        <f t="shared" si="0"/>
        <v>364136</v>
      </c>
      <c r="O7" s="10">
        <f t="shared" si="0"/>
        <v>151695</v>
      </c>
      <c r="P7" s="10">
        <f t="shared" si="0"/>
        <v>101676</v>
      </c>
      <c r="Q7" s="10">
        <f>+Q8+Q18+Q22</f>
        <v>3893920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180873</v>
      </c>
      <c r="C8" s="12">
        <f>+C9+C10+C14</f>
        <v>38129</v>
      </c>
      <c r="D8" s="12">
        <f>+D9+D10+D14</f>
        <v>133829</v>
      </c>
      <c r="E8" s="12">
        <f t="shared" si="1"/>
        <v>40730</v>
      </c>
      <c r="F8" s="12">
        <f t="shared" si="1"/>
        <v>168008</v>
      </c>
      <c r="G8" s="12">
        <f t="shared" si="1"/>
        <v>33367</v>
      </c>
      <c r="H8" s="12">
        <f t="shared" si="1"/>
        <v>155132</v>
      </c>
      <c r="I8" s="12">
        <f t="shared" si="1"/>
        <v>253725</v>
      </c>
      <c r="J8" s="12">
        <f t="shared" si="1"/>
        <v>26046</v>
      </c>
      <c r="K8" s="12">
        <f t="shared" si="1"/>
        <v>165468</v>
      </c>
      <c r="L8" s="12">
        <f t="shared" si="1"/>
        <v>144313</v>
      </c>
      <c r="M8" s="12">
        <f t="shared" si="1"/>
        <v>219733</v>
      </c>
      <c r="N8" s="12">
        <f t="shared" si="1"/>
        <v>169289</v>
      </c>
      <c r="O8" s="12">
        <f t="shared" si="1"/>
        <v>79696</v>
      </c>
      <c r="P8" s="12">
        <f t="shared" si="1"/>
        <v>56563</v>
      </c>
      <c r="Q8" s="12">
        <f>SUM(B8:P8)</f>
        <v>1864901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14569</v>
      </c>
      <c r="C9" s="14">
        <v>3034</v>
      </c>
      <c r="D9" s="14">
        <v>12733</v>
      </c>
      <c r="E9" s="14">
        <v>4643</v>
      </c>
      <c r="F9" s="14">
        <v>10432</v>
      </c>
      <c r="G9" s="14">
        <v>2515</v>
      </c>
      <c r="H9" s="14">
        <v>10375</v>
      </c>
      <c r="I9" s="14">
        <v>18973</v>
      </c>
      <c r="J9" s="14">
        <v>2667</v>
      </c>
      <c r="K9" s="14">
        <v>17201</v>
      </c>
      <c r="L9" s="14">
        <v>13385</v>
      </c>
      <c r="M9" s="14">
        <v>11508</v>
      </c>
      <c r="N9" s="14">
        <v>10950</v>
      </c>
      <c r="O9" s="14">
        <v>7044</v>
      </c>
      <c r="P9" s="14">
        <v>5499</v>
      </c>
      <c r="Q9" s="12">
        <f aca="true" t="shared" si="2" ref="Q9:Q17">SUM(B9:P9)</f>
        <v>145528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157850</v>
      </c>
      <c r="C10" s="14">
        <f t="shared" si="3"/>
        <v>33241</v>
      </c>
      <c r="D10" s="14">
        <f t="shared" si="3"/>
        <v>115085</v>
      </c>
      <c r="E10" s="14">
        <f t="shared" si="3"/>
        <v>34270</v>
      </c>
      <c r="F10" s="14">
        <f t="shared" si="3"/>
        <v>149748</v>
      </c>
      <c r="G10" s="14">
        <f t="shared" si="3"/>
        <v>29417</v>
      </c>
      <c r="H10" s="14">
        <f t="shared" si="3"/>
        <v>137131</v>
      </c>
      <c r="I10" s="14">
        <f t="shared" si="3"/>
        <v>221594</v>
      </c>
      <c r="J10" s="14">
        <f t="shared" si="3"/>
        <v>22285</v>
      </c>
      <c r="K10" s="14">
        <f t="shared" si="3"/>
        <v>140810</v>
      </c>
      <c r="L10" s="14">
        <f t="shared" si="3"/>
        <v>124228</v>
      </c>
      <c r="M10" s="14">
        <f t="shared" si="3"/>
        <v>197343</v>
      </c>
      <c r="N10" s="14">
        <f t="shared" si="3"/>
        <v>149579</v>
      </c>
      <c r="O10" s="14">
        <f t="shared" si="3"/>
        <v>69336</v>
      </c>
      <c r="P10" s="14">
        <f t="shared" si="3"/>
        <v>48992</v>
      </c>
      <c r="Q10" s="12">
        <f t="shared" si="2"/>
        <v>1630909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73134</v>
      </c>
      <c r="C11" s="14">
        <v>15471</v>
      </c>
      <c r="D11" s="14">
        <v>52847</v>
      </c>
      <c r="E11" s="14">
        <v>17201</v>
      </c>
      <c r="F11" s="14">
        <v>67630</v>
      </c>
      <c r="G11" s="14">
        <v>13522</v>
      </c>
      <c r="H11" s="14">
        <v>62310</v>
      </c>
      <c r="I11" s="14">
        <v>102217</v>
      </c>
      <c r="J11" s="14">
        <v>10938</v>
      </c>
      <c r="K11" s="14">
        <v>67792</v>
      </c>
      <c r="L11" s="14">
        <v>57830</v>
      </c>
      <c r="M11" s="14">
        <v>94123</v>
      </c>
      <c r="N11" s="14">
        <v>69789</v>
      </c>
      <c r="O11" s="14">
        <v>31116</v>
      </c>
      <c r="P11" s="14">
        <v>21624</v>
      </c>
      <c r="Q11" s="12">
        <f t="shared" si="2"/>
        <v>757544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77766</v>
      </c>
      <c r="C12" s="14">
        <v>16397</v>
      </c>
      <c r="D12" s="14">
        <v>54618</v>
      </c>
      <c r="E12" s="14">
        <v>15242</v>
      </c>
      <c r="F12" s="14">
        <v>76979</v>
      </c>
      <c r="G12" s="14">
        <v>14195</v>
      </c>
      <c r="H12" s="14">
        <v>68397</v>
      </c>
      <c r="I12" s="14">
        <v>105788</v>
      </c>
      <c r="J12" s="14">
        <v>10242</v>
      </c>
      <c r="K12" s="14">
        <v>66138</v>
      </c>
      <c r="L12" s="14">
        <v>60677</v>
      </c>
      <c r="M12" s="14">
        <v>95668</v>
      </c>
      <c r="N12" s="14">
        <v>73474</v>
      </c>
      <c r="O12" s="14">
        <v>34804</v>
      </c>
      <c r="P12" s="14">
        <v>25187</v>
      </c>
      <c r="Q12" s="12">
        <f t="shared" si="2"/>
        <v>795572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6950</v>
      </c>
      <c r="C13" s="14">
        <v>1373</v>
      </c>
      <c r="D13" s="14">
        <v>7620</v>
      </c>
      <c r="E13" s="14">
        <v>1827</v>
      </c>
      <c r="F13" s="14">
        <v>5139</v>
      </c>
      <c r="G13" s="14">
        <v>1700</v>
      </c>
      <c r="H13" s="14">
        <v>6424</v>
      </c>
      <c r="I13" s="14">
        <v>13589</v>
      </c>
      <c r="J13" s="14">
        <v>1105</v>
      </c>
      <c r="K13" s="14">
        <v>6880</v>
      </c>
      <c r="L13" s="14">
        <v>5721</v>
      </c>
      <c r="M13" s="14">
        <v>7552</v>
      </c>
      <c r="N13" s="14">
        <v>6316</v>
      </c>
      <c r="O13" s="14">
        <v>3416</v>
      </c>
      <c r="P13" s="14">
        <v>2181</v>
      </c>
      <c r="Q13" s="12">
        <f t="shared" si="2"/>
        <v>77793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8454</v>
      </c>
      <c r="C14" s="14">
        <f t="shared" si="4"/>
        <v>1854</v>
      </c>
      <c r="D14" s="14">
        <f t="shared" si="4"/>
        <v>6011</v>
      </c>
      <c r="E14" s="14">
        <f t="shared" si="4"/>
        <v>1817</v>
      </c>
      <c r="F14" s="14">
        <f t="shared" si="4"/>
        <v>7828</v>
      </c>
      <c r="G14" s="14">
        <f t="shared" si="4"/>
        <v>1435</v>
      </c>
      <c r="H14" s="14">
        <f t="shared" si="4"/>
        <v>7626</v>
      </c>
      <c r="I14" s="14">
        <f t="shared" si="4"/>
        <v>13158</v>
      </c>
      <c r="J14" s="14">
        <f t="shared" si="4"/>
        <v>1094</v>
      </c>
      <c r="K14" s="14">
        <f t="shared" si="4"/>
        <v>7457</v>
      </c>
      <c r="L14" s="14">
        <f t="shared" si="4"/>
        <v>6700</v>
      </c>
      <c r="M14" s="14">
        <f t="shared" si="4"/>
        <v>10882</v>
      </c>
      <c r="N14" s="14">
        <f t="shared" si="4"/>
        <v>8760</v>
      </c>
      <c r="O14" s="14">
        <f t="shared" si="4"/>
        <v>3316</v>
      </c>
      <c r="P14" s="14">
        <f t="shared" si="4"/>
        <v>2072</v>
      </c>
      <c r="Q14" s="12">
        <f t="shared" si="2"/>
        <v>88464</v>
      </c>
    </row>
    <row r="15" spans="1:28" ht="18.75" customHeight="1">
      <c r="A15" s="15" t="s">
        <v>13</v>
      </c>
      <c r="B15" s="14">
        <v>8446</v>
      </c>
      <c r="C15" s="14">
        <v>1848</v>
      </c>
      <c r="D15" s="14">
        <v>6001</v>
      </c>
      <c r="E15" s="14">
        <v>1815</v>
      </c>
      <c r="F15" s="14">
        <v>7818</v>
      </c>
      <c r="G15" s="14">
        <v>1435</v>
      </c>
      <c r="H15" s="14">
        <v>7619</v>
      </c>
      <c r="I15" s="14">
        <v>13142</v>
      </c>
      <c r="J15" s="14">
        <v>1092</v>
      </c>
      <c r="K15" s="14">
        <v>7447</v>
      </c>
      <c r="L15" s="14">
        <v>6692</v>
      </c>
      <c r="M15" s="14">
        <v>10879</v>
      </c>
      <c r="N15" s="14">
        <v>8743</v>
      </c>
      <c r="O15" s="14">
        <v>3312</v>
      </c>
      <c r="P15" s="14">
        <v>2069</v>
      </c>
      <c r="Q15" s="12">
        <f t="shared" si="2"/>
        <v>88358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5</v>
      </c>
      <c r="D16" s="14">
        <v>9</v>
      </c>
      <c r="E16" s="14">
        <v>1</v>
      </c>
      <c r="F16" s="14">
        <v>10</v>
      </c>
      <c r="G16" s="14">
        <v>0</v>
      </c>
      <c r="H16" s="14">
        <v>5</v>
      </c>
      <c r="I16" s="14">
        <v>5</v>
      </c>
      <c r="J16" s="14">
        <v>1</v>
      </c>
      <c r="K16" s="14">
        <v>1</v>
      </c>
      <c r="L16" s="14">
        <v>4</v>
      </c>
      <c r="M16" s="14">
        <v>2</v>
      </c>
      <c r="N16" s="14">
        <v>7</v>
      </c>
      <c r="O16" s="14">
        <v>2</v>
      </c>
      <c r="P16" s="14">
        <v>3</v>
      </c>
      <c r="Q16" s="12">
        <f t="shared" si="2"/>
        <v>59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1</v>
      </c>
      <c r="D17" s="14">
        <v>1</v>
      </c>
      <c r="E17" s="14">
        <v>1</v>
      </c>
      <c r="F17" s="14">
        <v>0</v>
      </c>
      <c r="G17" s="14">
        <v>0</v>
      </c>
      <c r="H17" s="14">
        <v>2</v>
      </c>
      <c r="I17" s="14">
        <v>11</v>
      </c>
      <c r="J17" s="14">
        <v>1</v>
      </c>
      <c r="K17" s="14">
        <v>9</v>
      </c>
      <c r="L17" s="14">
        <v>4</v>
      </c>
      <c r="M17" s="14">
        <v>1</v>
      </c>
      <c r="N17" s="14">
        <v>10</v>
      </c>
      <c r="O17" s="14">
        <v>2</v>
      </c>
      <c r="P17" s="14">
        <v>0</v>
      </c>
      <c r="Q17" s="12">
        <f t="shared" si="2"/>
        <v>47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116229</v>
      </c>
      <c r="C18" s="18">
        <f t="shared" si="5"/>
        <v>23008</v>
      </c>
      <c r="D18" s="18">
        <f t="shared" si="5"/>
        <v>66043</v>
      </c>
      <c r="E18" s="18">
        <f t="shared" si="5"/>
        <v>21643</v>
      </c>
      <c r="F18" s="18">
        <f t="shared" si="5"/>
        <v>67676</v>
      </c>
      <c r="G18" s="18">
        <f t="shared" si="5"/>
        <v>16049</v>
      </c>
      <c r="H18" s="18">
        <f t="shared" si="5"/>
        <v>71375</v>
      </c>
      <c r="I18" s="18">
        <f t="shared" si="5"/>
        <v>114402</v>
      </c>
      <c r="J18" s="18">
        <f t="shared" si="5"/>
        <v>13202</v>
      </c>
      <c r="K18" s="18">
        <f t="shared" si="5"/>
        <v>90695</v>
      </c>
      <c r="L18" s="18">
        <f t="shared" si="5"/>
        <v>75143</v>
      </c>
      <c r="M18" s="18">
        <f t="shared" si="5"/>
        <v>117044</v>
      </c>
      <c r="N18" s="18">
        <f t="shared" si="5"/>
        <v>110591</v>
      </c>
      <c r="O18" s="18">
        <f t="shared" si="5"/>
        <v>43679</v>
      </c>
      <c r="P18" s="18">
        <f t="shared" si="5"/>
        <v>27078</v>
      </c>
      <c r="Q18" s="12">
        <f aca="true" t="shared" si="6" ref="Q18:Q24">SUM(B18:P18)</f>
        <v>973857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56206</v>
      </c>
      <c r="C19" s="14">
        <v>11135</v>
      </c>
      <c r="D19" s="14">
        <v>32695</v>
      </c>
      <c r="E19" s="14">
        <v>12251</v>
      </c>
      <c r="F19" s="14">
        <v>31841</v>
      </c>
      <c r="G19" s="14">
        <v>7921</v>
      </c>
      <c r="H19" s="14">
        <v>33951</v>
      </c>
      <c r="I19" s="14">
        <v>56116</v>
      </c>
      <c r="J19" s="14">
        <v>7289</v>
      </c>
      <c r="K19" s="14">
        <v>47342</v>
      </c>
      <c r="L19" s="14">
        <v>37263</v>
      </c>
      <c r="M19" s="14">
        <v>58336</v>
      </c>
      <c r="N19" s="14">
        <v>54535</v>
      </c>
      <c r="O19" s="14">
        <v>21458</v>
      </c>
      <c r="P19" s="14">
        <v>12942</v>
      </c>
      <c r="Q19" s="12">
        <f t="shared" si="6"/>
        <v>481281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56512</v>
      </c>
      <c r="C20" s="14">
        <v>11161</v>
      </c>
      <c r="D20" s="14">
        <v>30561</v>
      </c>
      <c r="E20" s="14">
        <v>8663</v>
      </c>
      <c r="F20" s="14">
        <v>34002</v>
      </c>
      <c r="G20" s="14">
        <v>7541</v>
      </c>
      <c r="H20" s="14">
        <v>35028</v>
      </c>
      <c r="I20" s="14">
        <v>53736</v>
      </c>
      <c r="J20" s="14">
        <v>5567</v>
      </c>
      <c r="K20" s="14">
        <v>40725</v>
      </c>
      <c r="L20" s="14">
        <v>35523</v>
      </c>
      <c r="M20" s="14">
        <v>55143</v>
      </c>
      <c r="N20" s="14">
        <v>52829</v>
      </c>
      <c r="O20" s="14">
        <v>20824</v>
      </c>
      <c r="P20" s="14">
        <v>13358</v>
      </c>
      <c r="Q20" s="12">
        <f t="shared" si="6"/>
        <v>461173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3511</v>
      </c>
      <c r="C21" s="14">
        <v>712</v>
      </c>
      <c r="D21" s="14">
        <v>2787</v>
      </c>
      <c r="E21" s="14">
        <v>729</v>
      </c>
      <c r="F21" s="14">
        <v>1833</v>
      </c>
      <c r="G21" s="14">
        <v>587</v>
      </c>
      <c r="H21" s="14">
        <v>2396</v>
      </c>
      <c r="I21" s="14">
        <v>4550</v>
      </c>
      <c r="J21" s="14">
        <v>346</v>
      </c>
      <c r="K21" s="14">
        <v>2628</v>
      </c>
      <c r="L21" s="14">
        <v>2357</v>
      </c>
      <c r="M21" s="14">
        <v>3565</v>
      </c>
      <c r="N21" s="14">
        <v>3227</v>
      </c>
      <c r="O21" s="14">
        <v>1397</v>
      </c>
      <c r="P21" s="14">
        <v>778</v>
      </c>
      <c r="Q21" s="12">
        <f t="shared" si="6"/>
        <v>31403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111571</v>
      </c>
      <c r="C22" s="14">
        <f t="shared" si="7"/>
        <v>26555</v>
      </c>
      <c r="D22" s="14">
        <f t="shared" si="7"/>
        <v>79197</v>
      </c>
      <c r="E22" s="14">
        <f t="shared" si="7"/>
        <v>24653</v>
      </c>
      <c r="F22" s="14">
        <f t="shared" si="7"/>
        <v>93711</v>
      </c>
      <c r="G22" s="14">
        <f t="shared" si="7"/>
        <v>24608</v>
      </c>
      <c r="H22" s="14">
        <f t="shared" si="7"/>
        <v>97466</v>
      </c>
      <c r="I22" s="14">
        <f t="shared" si="7"/>
        <v>157389</v>
      </c>
      <c r="J22" s="14">
        <f t="shared" si="7"/>
        <v>15229</v>
      </c>
      <c r="K22" s="14">
        <f t="shared" si="7"/>
        <v>103177</v>
      </c>
      <c r="L22" s="14">
        <f t="shared" si="7"/>
        <v>85745</v>
      </c>
      <c r="M22" s="14">
        <f t="shared" si="7"/>
        <v>105250</v>
      </c>
      <c r="N22" s="14">
        <f t="shared" si="7"/>
        <v>84256</v>
      </c>
      <c r="O22" s="14">
        <f t="shared" si="7"/>
        <v>28320</v>
      </c>
      <c r="P22" s="14">
        <f t="shared" si="7"/>
        <v>18035</v>
      </c>
      <c r="Q22" s="12">
        <f t="shared" si="6"/>
        <v>1055162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67073</v>
      </c>
      <c r="C23" s="14">
        <v>14847</v>
      </c>
      <c r="D23" s="14">
        <v>53157</v>
      </c>
      <c r="E23" s="14">
        <v>16093</v>
      </c>
      <c r="F23" s="14">
        <v>58018</v>
      </c>
      <c r="G23" s="14">
        <v>16540</v>
      </c>
      <c r="H23" s="14">
        <v>62360</v>
      </c>
      <c r="I23" s="14">
        <v>105457</v>
      </c>
      <c r="J23" s="14">
        <v>11137</v>
      </c>
      <c r="K23" s="14">
        <v>70220</v>
      </c>
      <c r="L23" s="14">
        <v>55048</v>
      </c>
      <c r="M23" s="14">
        <v>68595</v>
      </c>
      <c r="N23" s="14">
        <v>53763</v>
      </c>
      <c r="O23" s="14">
        <v>18604</v>
      </c>
      <c r="P23" s="14">
        <v>10728</v>
      </c>
      <c r="Q23" s="12">
        <f t="shared" si="6"/>
        <v>681640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44498</v>
      </c>
      <c r="C24" s="14">
        <v>11708</v>
      </c>
      <c r="D24" s="14">
        <v>26040</v>
      </c>
      <c r="E24" s="14">
        <v>8560</v>
      </c>
      <c r="F24" s="14">
        <v>35693</v>
      </c>
      <c r="G24" s="14">
        <v>8068</v>
      </c>
      <c r="H24" s="14">
        <v>35106</v>
      </c>
      <c r="I24" s="14">
        <v>51932</v>
      </c>
      <c r="J24" s="14">
        <v>4092</v>
      </c>
      <c r="K24" s="14">
        <v>32957</v>
      </c>
      <c r="L24" s="14">
        <v>30697</v>
      </c>
      <c r="M24" s="14">
        <v>36655</v>
      </c>
      <c r="N24" s="14">
        <v>30493</v>
      </c>
      <c r="O24" s="14">
        <v>9716</v>
      </c>
      <c r="P24" s="14">
        <v>7307</v>
      </c>
      <c r="Q24" s="12">
        <f t="shared" si="6"/>
        <v>373522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926029.3521</v>
      </c>
      <c r="C28" s="56">
        <f>C29+C30</f>
        <v>228031.0756</v>
      </c>
      <c r="D28" s="56">
        <f>D29+D30</f>
        <v>652940.6995000001</v>
      </c>
      <c r="E28" s="56">
        <f aca="true" t="shared" si="8" ref="E28:P28">E29+E30</f>
        <v>241224.8628</v>
      </c>
      <c r="F28" s="56">
        <f t="shared" si="8"/>
        <v>693478.99</v>
      </c>
      <c r="G28" s="56">
        <f t="shared" si="8"/>
        <v>231043.7088</v>
      </c>
      <c r="H28" s="56">
        <f t="shared" si="8"/>
        <v>787021.9530999999</v>
      </c>
      <c r="I28" s="56">
        <f t="shared" si="8"/>
        <v>1033717.2348</v>
      </c>
      <c r="J28" s="56">
        <f t="shared" si="8"/>
        <v>136464.88499999998</v>
      </c>
      <c r="K28" s="56">
        <f t="shared" si="8"/>
        <v>825090.458</v>
      </c>
      <c r="L28" s="56">
        <f t="shared" si="8"/>
        <v>818455.9604999999</v>
      </c>
      <c r="M28" s="56">
        <f t="shared" si="8"/>
        <v>1035723.8621</v>
      </c>
      <c r="N28" s="56">
        <f t="shared" si="8"/>
        <v>953611.8084</v>
      </c>
      <c r="O28" s="56">
        <f t="shared" si="8"/>
        <v>504699.169</v>
      </c>
      <c r="P28" s="56">
        <f t="shared" si="8"/>
        <v>285446.92159999994</v>
      </c>
      <c r="Q28" s="56">
        <f>SUM(B28:P28)</f>
        <v>9352980.9413</v>
      </c>
      <c r="S28" s="62"/>
    </row>
    <row r="29" spans="1:17" ht="18.75" customHeight="1">
      <c r="A29" s="54" t="s">
        <v>38</v>
      </c>
      <c r="B29" s="52">
        <f aca="true" t="shared" si="9" ref="B29:P29">B26*B7</f>
        <v>918574.3021</v>
      </c>
      <c r="C29" s="52">
        <f>C26*C7</f>
        <v>226841.6656</v>
      </c>
      <c r="D29" s="52">
        <f>D26*D7</f>
        <v>646184.2695</v>
      </c>
      <c r="E29" s="52">
        <f t="shared" si="9"/>
        <v>240000.3028</v>
      </c>
      <c r="F29" s="52">
        <f t="shared" si="9"/>
        <v>681188.86</v>
      </c>
      <c r="G29" s="52">
        <f t="shared" si="9"/>
        <v>231043.7088</v>
      </c>
      <c r="H29" s="52">
        <f t="shared" si="9"/>
        <v>769338.6830999999</v>
      </c>
      <c r="I29" s="52">
        <f t="shared" si="9"/>
        <v>1028855.2248</v>
      </c>
      <c r="J29" s="52">
        <f t="shared" si="9"/>
        <v>136464.88499999998</v>
      </c>
      <c r="K29" s="52">
        <f t="shared" si="9"/>
        <v>821523.108</v>
      </c>
      <c r="L29" s="52">
        <f t="shared" si="9"/>
        <v>799779.2204999999</v>
      </c>
      <c r="M29" s="52">
        <f t="shared" si="9"/>
        <v>1013258.4921</v>
      </c>
      <c r="N29" s="52">
        <f t="shared" si="9"/>
        <v>933790.3584</v>
      </c>
      <c r="O29" s="52">
        <f t="shared" si="9"/>
        <v>490611.969</v>
      </c>
      <c r="P29" s="52">
        <f t="shared" si="9"/>
        <v>281296.82159999997</v>
      </c>
      <c r="Q29" s="53">
        <f>SUM(B29:P29)</f>
        <v>9218751.871299999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-62646.7</v>
      </c>
      <c r="C32" s="25">
        <f>+C33+C35+C42+C43+C44-C45</f>
        <v>-13046.2</v>
      </c>
      <c r="D32" s="25">
        <f>+D33+D35+D42+D43+D44-D45</f>
        <v>-54751.9</v>
      </c>
      <c r="E32" s="25">
        <f t="shared" si="10"/>
        <v>-19964.9</v>
      </c>
      <c r="F32" s="25">
        <f t="shared" si="10"/>
        <v>-44857.6</v>
      </c>
      <c r="G32" s="25">
        <f t="shared" si="10"/>
        <v>-10814.5</v>
      </c>
      <c r="H32" s="25">
        <f t="shared" si="10"/>
        <v>-44612.5</v>
      </c>
      <c r="I32" s="25">
        <f t="shared" si="10"/>
        <v>-82121.4</v>
      </c>
      <c r="J32" s="25">
        <f t="shared" si="10"/>
        <v>-11468.1</v>
      </c>
      <c r="K32" s="25">
        <f t="shared" si="10"/>
        <v>-73964.3</v>
      </c>
      <c r="L32" s="25">
        <f t="shared" si="10"/>
        <v>-57555.5</v>
      </c>
      <c r="M32" s="25">
        <f t="shared" si="10"/>
        <v>-49484.4</v>
      </c>
      <c r="N32" s="25">
        <f t="shared" si="10"/>
        <v>-47085</v>
      </c>
      <c r="O32" s="25">
        <f t="shared" si="10"/>
        <v>-30289.2</v>
      </c>
      <c r="P32" s="25">
        <f t="shared" si="10"/>
        <v>-23645.7</v>
      </c>
      <c r="Q32" s="25">
        <f t="shared" si="10"/>
        <v>-626307.8999999998</v>
      </c>
    </row>
    <row r="33" spans="1:17" ht="18.75" customHeight="1">
      <c r="A33" s="17" t="s">
        <v>62</v>
      </c>
      <c r="B33" s="26">
        <f>+B34</f>
        <v>-62646.7</v>
      </c>
      <c r="C33" s="26">
        <f>+C34</f>
        <v>-13046.2</v>
      </c>
      <c r="D33" s="26">
        <f>+D34</f>
        <v>-54751.9</v>
      </c>
      <c r="E33" s="26">
        <f aca="true" t="shared" si="11" ref="E33:Q33">+E34</f>
        <v>-19964.9</v>
      </c>
      <c r="F33" s="26">
        <f t="shared" si="11"/>
        <v>-44857.6</v>
      </c>
      <c r="G33" s="26">
        <f t="shared" si="11"/>
        <v>-10814.5</v>
      </c>
      <c r="H33" s="26">
        <f t="shared" si="11"/>
        <v>-44612.5</v>
      </c>
      <c r="I33" s="26">
        <f t="shared" si="11"/>
        <v>-81583.9</v>
      </c>
      <c r="J33" s="26">
        <f t="shared" si="11"/>
        <v>-11468.1</v>
      </c>
      <c r="K33" s="26">
        <f t="shared" si="11"/>
        <v>-73964.3</v>
      </c>
      <c r="L33" s="26">
        <f t="shared" si="11"/>
        <v>-57555.5</v>
      </c>
      <c r="M33" s="26">
        <f t="shared" si="11"/>
        <v>-49484.4</v>
      </c>
      <c r="N33" s="26">
        <f t="shared" si="11"/>
        <v>-47085</v>
      </c>
      <c r="O33" s="26">
        <f t="shared" si="11"/>
        <v>-30289.2</v>
      </c>
      <c r="P33" s="26">
        <f t="shared" si="11"/>
        <v>-23645.7</v>
      </c>
      <c r="Q33" s="26">
        <f t="shared" si="11"/>
        <v>-625770.3999999998</v>
      </c>
    </row>
    <row r="34" spans="1:28" ht="18.75" customHeight="1">
      <c r="A34" s="13" t="s">
        <v>39</v>
      </c>
      <c r="B34" s="20">
        <f aca="true" t="shared" si="12" ref="B34:G34">ROUND(-B9*$F$3,2)</f>
        <v>-62646.7</v>
      </c>
      <c r="C34" s="20">
        <f t="shared" si="12"/>
        <v>-13046.2</v>
      </c>
      <c r="D34" s="20">
        <f t="shared" si="12"/>
        <v>-54751.9</v>
      </c>
      <c r="E34" s="20">
        <f t="shared" si="12"/>
        <v>-19964.9</v>
      </c>
      <c r="F34" s="20">
        <f t="shared" si="12"/>
        <v>-44857.6</v>
      </c>
      <c r="G34" s="20">
        <f t="shared" si="12"/>
        <v>-10814.5</v>
      </c>
      <c r="H34" s="20">
        <f aca="true" t="shared" si="13" ref="H34:P34">ROUND(-H9*$F$3,2)</f>
        <v>-44612.5</v>
      </c>
      <c r="I34" s="20">
        <f t="shared" si="13"/>
        <v>-81583.9</v>
      </c>
      <c r="J34" s="20">
        <f t="shared" si="13"/>
        <v>-11468.1</v>
      </c>
      <c r="K34" s="20">
        <f>ROUND(-K9*$F$3,2)</f>
        <v>-73964.3</v>
      </c>
      <c r="L34" s="20">
        <f>ROUND(-L9*$F$3,2)</f>
        <v>-57555.5</v>
      </c>
      <c r="M34" s="20">
        <f>ROUND(-M9*$F$3,2)</f>
        <v>-49484.4</v>
      </c>
      <c r="N34" s="20">
        <f>ROUND(-N9*$F$3,2)</f>
        <v>-47085</v>
      </c>
      <c r="O34" s="20">
        <f t="shared" si="13"/>
        <v>-30289.2</v>
      </c>
      <c r="P34" s="20">
        <f t="shared" si="13"/>
        <v>-23645.7</v>
      </c>
      <c r="Q34" s="44">
        <f aca="true" t="shared" si="14" ref="Q34:Q45">SUM(B34:P34)</f>
        <v>-625770.3999999998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863382.6521000001</v>
      </c>
      <c r="C46" s="29">
        <f t="shared" si="16"/>
        <v>214984.8756</v>
      </c>
      <c r="D46" s="29">
        <f t="shared" si="16"/>
        <v>598188.7995000001</v>
      </c>
      <c r="E46" s="29">
        <f t="shared" si="16"/>
        <v>221259.9628</v>
      </c>
      <c r="F46" s="29">
        <f t="shared" si="16"/>
        <v>648621.39</v>
      </c>
      <c r="G46" s="29">
        <f t="shared" si="16"/>
        <v>220229.2088</v>
      </c>
      <c r="H46" s="29">
        <f t="shared" si="16"/>
        <v>742409.4530999999</v>
      </c>
      <c r="I46" s="29">
        <f t="shared" si="16"/>
        <v>951595.8348</v>
      </c>
      <c r="J46" s="29">
        <f t="shared" si="16"/>
        <v>124996.78499999997</v>
      </c>
      <c r="K46" s="29">
        <f t="shared" si="16"/>
        <v>751126.1579999999</v>
      </c>
      <c r="L46" s="29">
        <f t="shared" si="16"/>
        <v>760900.4604999999</v>
      </c>
      <c r="M46" s="29">
        <f t="shared" si="16"/>
        <v>986239.4621</v>
      </c>
      <c r="N46" s="29">
        <f t="shared" si="16"/>
        <v>906526.8084</v>
      </c>
      <c r="O46" s="29">
        <f t="shared" si="16"/>
        <v>474409.969</v>
      </c>
      <c r="P46" s="29">
        <f t="shared" si="16"/>
        <v>261801.22159999993</v>
      </c>
      <c r="Q46" s="29">
        <f>SUM(B46:P46)</f>
        <v>8726673.0413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863382.65</v>
      </c>
      <c r="C49" s="35">
        <f aca="true" t="shared" si="17" ref="C49:P49">SUM(C50:C64)</f>
        <v>214984.88</v>
      </c>
      <c r="D49" s="35">
        <f t="shared" si="17"/>
        <v>598188.8</v>
      </c>
      <c r="E49" s="35">
        <f t="shared" si="17"/>
        <v>221259.96</v>
      </c>
      <c r="F49" s="35">
        <f t="shared" si="17"/>
        <v>648621.39</v>
      </c>
      <c r="G49" s="35">
        <f t="shared" si="17"/>
        <v>220229.21</v>
      </c>
      <c r="H49" s="35">
        <f t="shared" si="17"/>
        <v>742409.45</v>
      </c>
      <c r="I49" s="35">
        <f t="shared" si="17"/>
        <v>951595.83</v>
      </c>
      <c r="J49" s="35">
        <f t="shared" si="17"/>
        <v>124996.79</v>
      </c>
      <c r="K49" s="35">
        <f t="shared" si="17"/>
        <v>751126.16</v>
      </c>
      <c r="L49" s="35">
        <f t="shared" si="17"/>
        <v>760900.46</v>
      </c>
      <c r="M49" s="35">
        <f t="shared" si="17"/>
        <v>986239.47</v>
      </c>
      <c r="N49" s="35">
        <f t="shared" si="17"/>
        <v>906526.81</v>
      </c>
      <c r="O49" s="35">
        <f t="shared" si="17"/>
        <v>474409.97</v>
      </c>
      <c r="P49" s="35">
        <f t="shared" si="17"/>
        <v>261801.22</v>
      </c>
      <c r="Q49" s="29">
        <f>SUM(Q50:Q64)</f>
        <v>8726673.05</v>
      </c>
      <c r="S49" s="64"/>
    </row>
    <row r="50" spans="1:20" ht="18.75" customHeight="1">
      <c r="A50" s="17" t="s">
        <v>83</v>
      </c>
      <c r="B50" s="35">
        <v>863382.65</v>
      </c>
      <c r="C50" s="34">
        <v>0</v>
      </c>
      <c r="D50" s="35">
        <v>598188.8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1461571.4500000002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214984.88</v>
      </c>
      <c r="D51" s="34">
        <v>0</v>
      </c>
      <c r="E51" s="35">
        <v>221259.96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436244.83999999997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648621.39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648621.39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220229.21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220229.21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742409.45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742409.45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951595.83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951595.83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124996.79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124996.79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751126.16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751126.16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760900.46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760900.46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986239.47</v>
      </c>
      <c r="N59" s="34">
        <v>0</v>
      </c>
      <c r="O59" s="34">
        <v>0</v>
      </c>
      <c r="P59" s="34">
        <v>0</v>
      </c>
      <c r="Q59" s="29">
        <f t="shared" si="18"/>
        <v>986239.47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906526.81</v>
      </c>
      <c r="O60" s="34">
        <v>0</v>
      </c>
      <c r="P60" s="34">
        <v>0</v>
      </c>
      <c r="Q60" s="29">
        <f t="shared" si="18"/>
        <v>906526.81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474409.97</v>
      </c>
      <c r="P61" s="34">
        <v>0</v>
      </c>
      <c r="Q61" s="29">
        <f t="shared" si="18"/>
        <v>474409.97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261801.22</v>
      </c>
      <c r="Q62" s="29">
        <f t="shared" si="18"/>
        <v>261801.22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2.5049999999999994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2.7665999999999995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2019-08-14T17:16:22Z</dcterms:modified>
  <cp:category/>
  <cp:version/>
  <cp:contentType/>
  <cp:contentStatus/>
</cp:coreProperties>
</file>