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<sst xmlns="http://schemas.openxmlformats.org/spreadsheetml/2006/main" count="104" uniqueCount="98">
  <si>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</si>
  <si>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</si>
  <si>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</si>
  <si>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</si>
  <si>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</si>
  <si>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</si>
  <si>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</si>
  <si>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</si>
  <si>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</si>
  <si>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</si>
  <si>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</si>
  <si>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</si>
  <si>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</si>
  <si>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</si>
  <si>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</si>
  <si>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</si>
  <si>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</si>
  <si>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</si>
  <si>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</si>
  <si>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</si>
  <si>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</si>
  <si>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</si>
  <si>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</si>
  <si>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</si>
  <si>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</si>
  <si>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</si>
  <si>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</si>
  <si>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</si>
  <si>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</si>
  <si>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</si>
  <si>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</si>
  <si>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</si>
  <si>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</si>
  <si>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</si>
  <si>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</si>
  <si>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</si>
  <si>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</si>
  <si>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</si>
  <si>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</si>
  <si>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</si>
  <si>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</si>
  <si>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</si>
  <si>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</si>
  <si>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</si>
  <si>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</si>
  <si>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</si>
  <si>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</si>
  <si>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</si>
  <si>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</si>
  <si>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</si>
  <si>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</si>
  <si>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</si>
  <si>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</si>
  <si>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</si>
  <si>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</si>
  <si>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</si>
  <si>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</si>
  <si>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</si>
  <si>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</si>
  <si>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</si>
  <si>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</si>
  <si>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</si>
  <si>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</si>
  <si>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</si>
  <si>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</si>
  <si>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</si>
  <si>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</si>
  <si>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</si>
  <si>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</si>
  <si>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</si>
  <si>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</si>
  <si>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</si>
  <si>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</si>
  <si>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</si>
  <si>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</si>
  <si>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</si>
  <si>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</si>
  <si>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</si>
  <si>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</si>
  <si>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</si>
  <si>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</si>
  <si>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</si>
  <si>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</si>
  <si>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</si>
  <si>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</si>
  <si>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</si>
  <si>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</si>
  <si>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</si>
  <si>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</si>
  <si>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</si>
  <si>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</si>
  <si>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</si>
  <si>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</si>
  <si>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</si>
  <si>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</si>
  <si>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</si>
  <si>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</si>
  <si>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07/08/19 - VENCIMENTO 14/08/19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</si>
</sst>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415112</v>
      </c>
      <c r="C7" s="10">
        <f>C8+C18+C22</f>
        <v>88626</v>
      </c>
      <c r="D7" s="10">
        <f>D8+D18+D22</f>
        <v>278524</v>
      </c>
      <c r="E7" s="10">
        <f t="shared" si="0"/>
        <v>87690</v>
      </c>
      <c r="F7" s="10">
        <f t="shared" si="0"/>
        <v>362080</v>
      </c>
      <c r="G7" s="10">
        <f t="shared" si="0"/>
        <v>73846</v>
      </c>
      <c r="H7" s="10">
        <f t="shared" si="0"/>
        <v>335066</v>
      </c>
      <c r="I7" s="10">
        <f t="shared" si="0"/>
        <v>532443</v>
      </c>
      <c r="J7" s="10">
        <f t="shared" si="0"/>
        <v>59920</v>
      </c>
      <c r="K7" s="10">
        <f t="shared" si="0"/>
        <v>353147</v>
      </c>
      <c r="L7" s="10">
        <f t="shared" si="0"/>
        <v>306374</v>
      </c>
      <c r="M7" s="10">
        <f t="shared" si="0"/>
        <v>445900</v>
      </c>
      <c r="N7" s="10">
        <f t="shared" si="0"/>
        <v>367134</v>
      </c>
      <c r="O7" s="10">
        <f t="shared" si="0"/>
        <v>150509</v>
      </c>
      <c r="P7" s="10">
        <f t="shared" si="0"/>
        <v>101025</v>
      </c>
      <c r="Q7" s="10">
        <f>+Q8+Q18+Q22</f>
        <v>3957396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182840</v>
      </c>
      <c r="C8" s="12">
        <f>+C9+C10+C14</f>
        <v>38552</v>
      </c>
      <c r="D8" s="12">
        <f>+D9+D10+D14</f>
        <v>133297</v>
      </c>
      <c r="E8" s="12">
        <f t="shared" si="1"/>
        <v>40872</v>
      </c>
      <c r="F8" s="12">
        <f t="shared" si="1"/>
        <v>183597</v>
      </c>
      <c r="G8" s="12">
        <f t="shared" si="1"/>
        <v>33253</v>
      </c>
      <c r="H8" s="12">
        <f t="shared" si="1"/>
        <v>159158</v>
      </c>
      <c r="I8" s="12">
        <f t="shared" si="1"/>
        <v>255321</v>
      </c>
      <c r="J8" s="12">
        <f t="shared" si="1"/>
        <v>28600</v>
      </c>
      <c r="K8" s="12">
        <f t="shared" si="1"/>
        <v>161842</v>
      </c>
      <c r="L8" s="12">
        <f t="shared" si="1"/>
        <v>144207</v>
      </c>
      <c r="M8" s="12">
        <f t="shared" si="1"/>
        <v>221540</v>
      </c>
      <c r="N8" s="12">
        <f t="shared" si="1"/>
        <v>169563</v>
      </c>
      <c r="O8" s="12">
        <f t="shared" si="1"/>
        <v>79193</v>
      </c>
      <c r="P8" s="12">
        <f t="shared" si="1"/>
        <v>55990</v>
      </c>
      <c r="Q8" s="12">
        <f>SUM(B8:P8)</f>
        <v>1887825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15060</v>
      </c>
      <c r="C9" s="14">
        <v>3001</v>
      </c>
      <c r="D9" s="14">
        <v>12890</v>
      </c>
      <c r="E9" s="14">
        <v>4902</v>
      </c>
      <c r="F9" s="14">
        <v>11698</v>
      </c>
      <c r="G9" s="14">
        <v>2521</v>
      </c>
      <c r="H9" s="14">
        <v>11087</v>
      </c>
      <c r="I9" s="14">
        <v>19562</v>
      </c>
      <c r="J9" s="14">
        <v>2792</v>
      </c>
      <c r="K9" s="14">
        <v>17293</v>
      </c>
      <c r="L9" s="14">
        <v>13540</v>
      </c>
      <c r="M9" s="14">
        <v>11857</v>
      </c>
      <c r="N9" s="14">
        <v>11414</v>
      </c>
      <c r="O9" s="14">
        <v>7366</v>
      </c>
      <c r="P9" s="14">
        <v>5369</v>
      </c>
      <c r="Q9" s="12">
        <f aca="true" t="shared" si="2" ref="Q9:Q17">SUM(B9:P9)</f>
        <v>150352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159295</v>
      </c>
      <c r="C10" s="14">
        <f t="shared" si="3"/>
        <v>33764</v>
      </c>
      <c r="D10" s="14">
        <f t="shared" si="3"/>
        <v>114347</v>
      </c>
      <c r="E10" s="14">
        <f t="shared" si="3"/>
        <v>34138</v>
      </c>
      <c r="F10" s="14">
        <f t="shared" si="3"/>
        <v>163531</v>
      </c>
      <c r="G10" s="14">
        <f t="shared" si="3"/>
        <v>29241</v>
      </c>
      <c r="H10" s="14">
        <f t="shared" si="3"/>
        <v>140293</v>
      </c>
      <c r="I10" s="14">
        <f t="shared" si="3"/>
        <v>222720</v>
      </c>
      <c r="J10" s="14">
        <f t="shared" si="3"/>
        <v>24570</v>
      </c>
      <c r="K10" s="14">
        <f t="shared" si="3"/>
        <v>137324</v>
      </c>
      <c r="L10" s="14">
        <f t="shared" si="3"/>
        <v>124083</v>
      </c>
      <c r="M10" s="14">
        <f t="shared" si="3"/>
        <v>198794</v>
      </c>
      <c r="N10" s="14">
        <f t="shared" si="3"/>
        <v>149421</v>
      </c>
      <c r="O10" s="14">
        <f t="shared" si="3"/>
        <v>68591</v>
      </c>
      <c r="P10" s="14">
        <f t="shared" si="3"/>
        <v>48577</v>
      </c>
      <c r="Q10" s="12">
        <f t="shared" si="2"/>
        <v>1648689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73810</v>
      </c>
      <c r="C11" s="14">
        <v>15738</v>
      </c>
      <c r="D11" s="14">
        <v>52491</v>
      </c>
      <c r="E11" s="14">
        <v>17153</v>
      </c>
      <c r="F11" s="14">
        <v>73721</v>
      </c>
      <c r="G11" s="14">
        <v>13586</v>
      </c>
      <c r="H11" s="14">
        <v>63945</v>
      </c>
      <c r="I11" s="14">
        <v>102150</v>
      </c>
      <c r="J11" s="14">
        <v>12154</v>
      </c>
      <c r="K11" s="14">
        <v>66065</v>
      </c>
      <c r="L11" s="14">
        <v>57685</v>
      </c>
      <c r="M11" s="14">
        <v>94793</v>
      </c>
      <c r="N11" s="14">
        <v>69563</v>
      </c>
      <c r="O11" s="14">
        <v>30833</v>
      </c>
      <c r="P11" s="14">
        <v>21279</v>
      </c>
      <c r="Q11" s="12">
        <f t="shared" si="2"/>
        <v>764966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78561</v>
      </c>
      <c r="C12" s="14">
        <v>16699</v>
      </c>
      <c r="D12" s="14">
        <v>54636</v>
      </c>
      <c r="E12" s="14">
        <v>15148</v>
      </c>
      <c r="F12" s="14">
        <v>84253</v>
      </c>
      <c r="G12" s="14">
        <v>14030</v>
      </c>
      <c r="H12" s="14">
        <v>69824</v>
      </c>
      <c r="I12" s="14">
        <v>107130</v>
      </c>
      <c r="J12" s="14">
        <v>11288</v>
      </c>
      <c r="K12" s="14">
        <v>64670</v>
      </c>
      <c r="L12" s="14">
        <v>60935</v>
      </c>
      <c r="M12" s="14">
        <v>96646</v>
      </c>
      <c r="N12" s="14">
        <v>73670</v>
      </c>
      <c r="O12" s="14">
        <v>34430</v>
      </c>
      <c r="P12" s="14">
        <v>25250</v>
      </c>
      <c r="Q12" s="12">
        <f t="shared" si="2"/>
        <v>807170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6924</v>
      </c>
      <c r="C13" s="14">
        <v>1327</v>
      </c>
      <c r="D13" s="14">
        <v>7220</v>
      </c>
      <c r="E13" s="14">
        <v>1837</v>
      </c>
      <c r="F13" s="14">
        <v>5557</v>
      </c>
      <c r="G13" s="14">
        <v>1625</v>
      </c>
      <c r="H13" s="14">
        <v>6524</v>
      </c>
      <c r="I13" s="14">
        <v>13440</v>
      </c>
      <c r="J13" s="14">
        <v>1128</v>
      </c>
      <c r="K13" s="14">
        <v>6589</v>
      </c>
      <c r="L13" s="14">
        <v>5463</v>
      </c>
      <c r="M13" s="14">
        <v>7355</v>
      </c>
      <c r="N13" s="14">
        <v>6188</v>
      </c>
      <c r="O13" s="14">
        <v>3328</v>
      </c>
      <c r="P13" s="14">
        <v>2048</v>
      </c>
      <c r="Q13" s="12">
        <f t="shared" si="2"/>
        <v>76553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8485</v>
      </c>
      <c r="C14" s="14">
        <f t="shared" si="4"/>
        <v>1787</v>
      </c>
      <c r="D14" s="14">
        <f t="shared" si="4"/>
        <v>6060</v>
      </c>
      <c r="E14" s="14">
        <f t="shared" si="4"/>
        <v>1832</v>
      </c>
      <c r="F14" s="14">
        <f t="shared" si="4"/>
        <v>8368</v>
      </c>
      <c r="G14" s="14">
        <f t="shared" si="4"/>
        <v>1491</v>
      </c>
      <c r="H14" s="14">
        <f t="shared" si="4"/>
        <v>7778</v>
      </c>
      <c r="I14" s="14">
        <f t="shared" si="4"/>
        <v>13039</v>
      </c>
      <c r="J14" s="14">
        <f t="shared" si="4"/>
        <v>1238</v>
      </c>
      <c r="K14" s="14">
        <f t="shared" si="4"/>
        <v>7225</v>
      </c>
      <c r="L14" s="14">
        <f t="shared" si="4"/>
        <v>6584</v>
      </c>
      <c r="M14" s="14">
        <f t="shared" si="4"/>
        <v>10889</v>
      </c>
      <c r="N14" s="14">
        <f t="shared" si="4"/>
        <v>8728</v>
      </c>
      <c r="O14" s="14">
        <f t="shared" si="4"/>
        <v>3236</v>
      </c>
      <c r="P14" s="14">
        <f t="shared" si="4"/>
        <v>2044</v>
      </c>
      <c r="Q14" s="12">
        <f t="shared" si="2"/>
        <v>88784</v>
      </c>
    </row>
    <row r="15" spans="1:28" ht="18.75" customHeight="1">
      <c r="A15" s="15" t="s">
        <v>13</v>
      </c>
      <c r="B15" s="14">
        <v>8475</v>
      </c>
      <c r="C15" s="14">
        <v>1782</v>
      </c>
      <c r="D15" s="14">
        <v>6046</v>
      </c>
      <c r="E15" s="14">
        <v>1830</v>
      </c>
      <c r="F15" s="14">
        <v>8356</v>
      </c>
      <c r="G15" s="14">
        <v>1490</v>
      </c>
      <c r="H15" s="14">
        <v>7767</v>
      </c>
      <c r="I15" s="14">
        <v>13025</v>
      </c>
      <c r="J15" s="14">
        <v>1237</v>
      </c>
      <c r="K15" s="14">
        <v>7212</v>
      </c>
      <c r="L15" s="14">
        <v>6569</v>
      </c>
      <c r="M15" s="14">
        <v>10874</v>
      </c>
      <c r="N15" s="14">
        <v>8710</v>
      </c>
      <c r="O15" s="14">
        <v>3231</v>
      </c>
      <c r="P15" s="14">
        <v>2039</v>
      </c>
      <c r="Q15" s="12">
        <f t="shared" si="2"/>
        <v>88643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5</v>
      </c>
      <c r="D16" s="14">
        <v>10</v>
      </c>
      <c r="E16" s="14">
        <v>2</v>
      </c>
      <c r="F16" s="14">
        <v>8</v>
      </c>
      <c r="G16" s="14">
        <v>1</v>
      </c>
      <c r="H16" s="14">
        <v>7</v>
      </c>
      <c r="I16" s="14">
        <v>5</v>
      </c>
      <c r="J16" s="14">
        <v>1</v>
      </c>
      <c r="K16" s="14">
        <v>2</v>
      </c>
      <c r="L16" s="14">
        <v>9</v>
      </c>
      <c r="M16" s="14">
        <v>10</v>
      </c>
      <c r="N16" s="14">
        <v>12</v>
      </c>
      <c r="O16" s="14">
        <v>3</v>
      </c>
      <c r="P16" s="14">
        <v>4</v>
      </c>
      <c r="Q16" s="12">
        <f t="shared" si="2"/>
        <v>83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6</v>
      </c>
      <c r="C17" s="14">
        <v>0</v>
      </c>
      <c r="D17" s="14">
        <v>4</v>
      </c>
      <c r="E17" s="14">
        <v>0</v>
      </c>
      <c r="F17" s="14">
        <v>4</v>
      </c>
      <c r="G17" s="14">
        <v>0</v>
      </c>
      <c r="H17" s="14">
        <v>4</v>
      </c>
      <c r="I17" s="14">
        <v>9</v>
      </c>
      <c r="J17" s="14">
        <v>0</v>
      </c>
      <c r="K17" s="14">
        <v>11</v>
      </c>
      <c r="L17" s="14">
        <v>6</v>
      </c>
      <c r="M17" s="14">
        <v>5</v>
      </c>
      <c r="N17" s="14">
        <v>6</v>
      </c>
      <c r="O17" s="14">
        <v>2</v>
      </c>
      <c r="P17" s="14">
        <v>1</v>
      </c>
      <c r="Q17" s="12">
        <f t="shared" si="2"/>
        <v>58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117986</v>
      </c>
      <c r="C18" s="18">
        <f t="shared" si="5"/>
        <v>22859</v>
      </c>
      <c r="D18" s="18">
        <f t="shared" si="5"/>
        <v>65431</v>
      </c>
      <c r="E18" s="18">
        <f t="shared" si="5"/>
        <v>21488</v>
      </c>
      <c r="F18" s="18">
        <f t="shared" si="5"/>
        <v>73508</v>
      </c>
      <c r="G18" s="18">
        <f t="shared" si="5"/>
        <v>15789</v>
      </c>
      <c r="H18" s="18">
        <f t="shared" si="5"/>
        <v>72889</v>
      </c>
      <c r="I18" s="18">
        <f t="shared" si="5"/>
        <v>114923</v>
      </c>
      <c r="J18" s="18">
        <f t="shared" si="5"/>
        <v>14419</v>
      </c>
      <c r="K18" s="18">
        <f t="shared" si="5"/>
        <v>89530</v>
      </c>
      <c r="L18" s="18">
        <f t="shared" si="5"/>
        <v>75179</v>
      </c>
      <c r="M18" s="18">
        <f t="shared" si="5"/>
        <v>118144</v>
      </c>
      <c r="N18" s="18">
        <f t="shared" si="5"/>
        <v>111426</v>
      </c>
      <c r="O18" s="18">
        <f t="shared" si="5"/>
        <v>43301</v>
      </c>
      <c r="P18" s="18">
        <f t="shared" si="5"/>
        <v>27486</v>
      </c>
      <c r="Q18" s="12">
        <f aca="true" t="shared" si="6" ref="Q18:Q24">SUM(B18:P18)</f>
        <v>984358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56678</v>
      </c>
      <c r="C19" s="14">
        <v>10867</v>
      </c>
      <c r="D19" s="14">
        <v>32466</v>
      </c>
      <c r="E19" s="14">
        <v>11970</v>
      </c>
      <c r="F19" s="14">
        <v>33853</v>
      </c>
      <c r="G19" s="14">
        <v>7722</v>
      </c>
      <c r="H19" s="14">
        <v>34171</v>
      </c>
      <c r="I19" s="14">
        <v>56366</v>
      </c>
      <c r="J19" s="14">
        <v>7775</v>
      </c>
      <c r="K19" s="14">
        <v>46826</v>
      </c>
      <c r="L19" s="14">
        <v>37261</v>
      </c>
      <c r="M19" s="14">
        <v>58302</v>
      </c>
      <c r="N19" s="14">
        <v>54479</v>
      </c>
      <c r="O19" s="14">
        <v>21288</v>
      </c>
      <c r="P19" s="14">
        <v>12855</v>
      </c>
      <c r="Q19" s="12">
        <f t="shared" si="6"/>
        <v>482879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57887</v>
      </c>
      <c r="C20" s="14">
        <v>11293</v>
      </c>
      <c r="D20" s="14">
        <v>30363</v>
      </c>
      <c r="E20" s="14">
        <v>8765</v>
      </c>
      <c r="F20" s="14">
        <v>37642</v>
      </c>
      <c r="G20" s="14">
        <v>7458</v>
      </c>
      <c r="H20" s="14">
        <v>36341</v>
      </c>
      <c r="I20" s="14">
        <v>54076</v>
      </c>
      <c r="J20" s="14">
        <v>6272</v>
      </c>
      <c r="K20" s="14">
        <v>40137</v>
      </c>
      <c r="L20" s="14">
        <v>35742</v>
      </c>
      <c r="M20" s="14">
        <v>56368</v>
      </c>
      <c r="N20" s="14">
        <v>53856</v>
      </c>
      <c r="O20" s="14">
        <v>20692</v>
      </c>
      <c r="P20" s="14">
        <v>13870</v>
      </c>
      <c r="Q20" s="12">
        <f t="shared" si="6"/>
        <v>470762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3421</v>
      </c>
      <c r="C21" s="14">
        <v>699</v>
      </c>
      <c r="D21" s="14">
        <v>2602</v>
      </c>
      <c r="E21" s="14">
        <v>753</v>
      </c>
      <c r="F21" s="14">
        <v>2013</v>
      </c>
      <c r="G21" s="14">
        <v>609</v>
      </c>
      <c r="H21" s="14">
        <v>2377</v>
      </c>
      <c r="I21" s="14">
        <v>4481</v>
      </c>
      <c r="J21" s="14">
        <v>372</v>
      </c>
      <c r="K21" s="14">
        <v>2567</v>
      </c>
      <c r="L21" s="14">
        <v>2176</v>
      </c>
      <c r="M21" s="14">
        <v>3474</v>
      </c>
      <c r="N21" s="14">
        <v>3091</v>
      </c>
      <c r="O21" s="14">
        <v>1321</v>
      </c>
      <c r="P21" s="14">
        <v>761</v>
      </c>
      <c r="Q21" s="12">
        <f t="shared" si="6"/>
        <v>30717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114286</v>
      </c>
      <c r="C22" s="14">
        <f t="shared" si="7"/>
        <v>27215</v>
      </c>
      <c r="D22" s="14">
        <f t="shared" si="7"/>
        <v>79796</v>
      </c>
      <c r="E22" s="14">
        <f t="shared" si="7"/>
        <v>25330</v>
      </c>
      <c r="F22" s="14">
        <f t="shared" si="7"/>
        <v>104975</v>
      </c>
      <c r="G22" s="14">
        <f t="shared" si="7"/>
        <v>24804</v>
      </c>
      <c r="H22" s="14">
        <f t="shared" si="7"/>
        <v>103019</v>
      </c>
      <c r="I22" s="14">
        <f t="shared" si="7"/>
        <v>162199</v>
      </c>
      <c r="J22" s="14">
        <f t="shared" si="7"/>
        <v>16901</v>
      </c>
      <c r="K22" s="14">
        <f t="shared" si="7"/>
        <v>101775</v>
      </c>
      <c r="L22" s="14">
        <f t="shared" si="7"/>
        <v>86988</v>
      </c>
      <c r="M22" s="14">
        <f t="shared" si="7"/>
        <v>106216</v>
      </c>
      <c r="N22" s="14">
        <f t="shared" si="7"/>
        <v>86145</v>
      </c>
      <c r="O22" s="14">
        <f t="shared" si="7"/>
        <v>28015</v>
      </c>
      <c r="P22" s="14">
        <f t="shared" si="7"/>
        <v>17549</v>
      </c>
      <c r="Q22" s="12">
        <f t="shared" si="6"/>
        <v>1085213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70622</v>
      </c>
      <c r="C23" s="14">
        <v>15490</v>
      </c>
      <c r="D23" s="14">
        <v>54489</v>
      </c>
      <c r="E23" s="14">
        <v>17022</v>
      </c>
      <c r="F23" s="14">
        <v>67232</v>
      </c>
      <c r="G23" s="14">
        <v>17011</v>
      </c>
      <c r="H23" s="14">
        <v>67711</v>
      </c>
      <c r="I23" s="14">
        <v>110153</v>
      </c>
      <c r="J23" s="14">
        <v>12534</v>
      </c>
      <c r="K23" s="14">
        <v>70422</v>
      </c>
      <c r="L23" s="14">
        <v>57504</v>
      </c>
      <c r="M23" s="14">
        <v>70334</v>
      </c>
      <c r="N23" s="14">
        <v>56289</v>
      </c>
      <c r="O23" s="14">
        <v>18672</v>
      </c>
      <c r="P23" s="14">
        <v>10491</v>
      </c>
      <c r="Q23" s="12">
        <f t="shared" si="6"/>
        <v>715976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43664</v>
      </c>
      <c r="C24" s="14">
        <v>11725</v>
      </c>
      <c r="D24" s="14">
        <v>25307</v>
      </c>
      <c r="E24" s="14">
        <v>8308</v>
      </c>
      <c r="F24" s="14">
        <v>37743</v>
      </c>
      <c r="G24" s="14">
        <v>7793</v>
      </c>
      <c r="H24" s="14">
        <v>35308</v>
      </c>
      <c r="I24" s="14">
        <v>52046</v>
      </c>
      <c r="J24" s="14">
        <v>4367</v>
      </c>
      <c r="K24" s="14">
        <v>31353</v>
      </c>
      <c r="L24" s="14">
        <v>29484</v>
      </c>
      <c r="M24" s="14">
        <v>35882</v>
      </c>
      <c r="N24" s="14">
        <v>29856</v>
      </c>
      <c r="O24" s="14">
        <v>9343</v>
      </c>
      <c r="P24" s="14">
        <v>7058</v>
      </c>
      <c r="Q24" s="12">
        <f t="shared" si="6"/>
        <v>369237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940502.2924</v>
      </c>
      <c r="C28" s="56">
        <f>C29+C30</f>
        <v>230447.14680000002</v>
      </c>
      <c r="D28" s="56">
        <f>D29+D30</f>
        <v>651678.7520000001</v>
      </c>
      <c r="E28" s="56">
        <f aca="true" t="shared" si="8" ref="E28:P28">E29+E30</f>
        <v>243056.042</v>
      </c>
      <c r="F28" s="56">
        <f t="shared" si="8"/>
        <v>761071.5700000001</v>
      </c>
      <c r="G28" s="56">
        <f t="shared" si="8"/>
        <v>230488.1352</v>
      </c>
      <c r="H28" s="56">
        <f t="shared" si="8"/>
        <v>813364.5002</v>
      </c>
      <c r="I28" s="56">
        <f t="shared" si="8"/>
        <v>1047278.9154</v>
      </c>
      <c r="J28" s="56">
        <f t="shared" si="8"/>
        <v>150099.6</v>
      </c>
      <c r="K28" s="56">
        <f t="shared" si="8"/>
        <v>810932.0214</v>
      </c>
      <c r="L28" s="56">
        <f t="shared" si="8"/>
        <v>821529.8069999999</v>
      </c>
      <c r="M28" s="56">
        <f t="shared" si="8"/>
        <v>1044601.94</v>
      </c>
      <c r="N28" s="56">
        <f t="shared" si="8"/>
        <v>961299.8796</v>
      </c>
      <c r="O28" s="56">
        <f t="shared" si="8"/>
        <v>500863.4078</v>
      </c>
      <c r="P28" s="56">
        <f t="shared" si="8"/>
        <v>283645.865</v>
      </c>
      <c r="Q28" s="56">
        <f>SUM(B28:P28)</f>
        <v>9490859.8748</v>
      </c>
      <c r="S28" s="62"/>
    </row>
    <row r="29" spans="1:17" ht="18.75" customHeight="1">
      <c r="A29" s="54" t="s">
        <v>38</v>
      </c>
      <c r="B29" s="52">
        <f aca="true" t="shared" si="9" ref="B29:P29">B26*B7</f>
        <v>933047.2424</v>
      </c>
      <c r="C29" s="52">
        <f>C26*C7</f>
        <v>229257.7368</v>
      </c>
      <c r="D29" s="52">
        <f>D26*D7</f>
        <v>644922.322</v>
      </c>
      <c r="E29" s="52">
        <f t="shared" si="9"/>
        <v>241831.482</v>
      </c>
      <c r="F29" s="52">
        <f t="shared" si="9"/>
        <v>748781.4400000001</v>
      </c>
      <c r="G29" s="52">
        <f t="shared" si="9"/>
        <v>230488.1352</v>
      </c>
      <c r="H29" s="52">
        <f t="shared" si="9"/>
        <v>795681.2302</v>
      </c>
      <c r="I29" s="52">
        <f t="shared" si="9"/>
        <v>1042416.9054</v>
      </c>
      <c r="J29" s="52">
        <f t="shared" si="9"/>
        <v>150099.6</v>
      </c>
      <c r="K29" s="52">
        <f t="shared" si="9"/>
        <v>807364.6714</v>
      </c>
      <c r="L29" s="52">
        <f t="shared" si="9"/>
        <v>802853.0669999999</v>
      </c>
      <c r="M29" s="52">
        <f t="shared" si="9"/>
        <v>1022136.57</v>
      </c>
      <c r="N29" s="52">
        <f t="shared" si="9"/>
        <v>941478.4296</v>
      </c>
      <c r="O29" s="52">
        <f t="shared" si="9"/>
        <v>486776.2078</v>
      </c>
      <c r="P29" s="52">
        <f t="shared" si="9"/>
        <v>279495.765</v>
      </c>
      <c r="Q29" s="53">
        <f>SUM(B29:P29)</f>
        <v>9356630.8048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-64758</v>
      </c>
      <c r="C32" s="25">
        <f>+C33+C35+C42+C43+C44-C45</f>
        <v>-12904.3</v>
      </c>
      <c r="D32" s="25">
        <f>+D33+D35+D42+D43+D44-D45</f>
        <v>-55427</v>
      </c>
      <c r="E32" s="25">
        <f t="shared" si="10"/>
        <v>-21078.6</v>
      </c>
      <c r="F32" s="25">
        <f t="shared" si="10"/>
        <v>-50301.4</v>
      </c>
      <c r="G32" s="25">
        <f t="shared" si="10"/>
        <v>-10840.3</v>
      </c>
      <c r="H32" s="25">
        <f t="shared" si="10"/>
        <v>-47674.1</v>
      </c>
      <c r="I32" s="25">
        <f t="shared" si="10"/>
        <v>-84654.1</v>
      </c>
      <c r="J32" s="25">
        <f t="shared" si="10"/>
        <v>-12005.6</v>
      </c>
      <c r="K32" s="25">
        <f t="shared" si="10"/>
        <v>-74359.9</v>
      </c>
      <c r="L32" s="25">
        <f t="shared" si="10"/>
        <v>-58222</v>
      </c>
      <c r="M32" s="25">
        <f t="shared" si="10"/>
        <v>-50985.1</v>
      </c>
      <c r="N32" s="25">
        <f t="shared" si="10"/>
        <v>-49080.2</v>
      </c>
      <c r="O32" s="25">
        <f t="shared" si="10"/>
        <v>-31673.8</v>
      </c>
      <c r="P32" s="25">
        <f t="shared" si="10"/>
        <v>-23086.7</v>
      </c>
      <c r="Q32" s="25">
        <f t="shared" si="10"/>
        <v>-647051.0999999999</v>
      </c>
    </row>
    <row r="33" spans="1:17" ht="18.75" customHeight="1">
      <c r="A33" s="17" t="s">
        <v>62</v>
      </c>
      <c r="B33" s="26">
        <f>+B34</f>
        <v>-64758</v>
      </c>
      <c r="C33" s="26">
        <f>+C34</f>
        <v>-12904.3</v>
      </c>
      <c r="D33" s="26">
        <f>+D34</f>
        <v>-55427</v>
      </c>
      <c r="E33" s="26">
        <f aca="true" t="shared" si="11" ref="E33:Q33">+E34</f>
        <v>-21078.6</v>
      </c>
      <c r="F33" s="26">
        <f t="shared" si="11"/>
        <v>-50301.4</v>
      </c>
      <c r="G33" s="26">
        <f t="shared" si="11"/>
        <v>-10840.3</v>
      </c>
      <c r="H33" s="26">
        <f t="shared" si="11"/>
        <v>-47674.1</v>
      </c>
      <c r="I33" s="26">
        <f t="shared" si="11"/>
        <v>-84116.6</v>
      </c>
      <c r="J33" s="26">
        <f t="shared" si="11"/>
        <v>-12005.6</v>
      </c>
      <c r="K33" s="26">
        <f t="shared" si="11"/>
        <v>-74359.9</v>
      </c>
      <c r="L33" s="26">
        <f t="shared" si="11"/>
        <v>-58222</v>
      </c>
      <c r="M33" s="26">
        <f t="shared" si="11"/>
        <v>-50985.1</v>
      </c>
      <c r="N33" s="26">
        <f t="shared" si="11"/>
        <v>-49080.2</v>
      </c>
      <c r="O33" s="26">
        <f t="shared" si="11"/>
        <v>-31673.8</v>
      </c>
      <c r="P33" s="26">
        <f t="shared" si="11"/>
        <v>-23086.7</v>
      </c>
      <c r="Q33" s="26">
        <f t="shared" si="11"/>
        <v>-646513.5999999999</v>
      </c>
    </row>
    <row r="34" spans="1:28" ht="18.75" customHeight="1">
      <c r="A34" s="13" t="s">
        <v>39</v>
      </c>
      <c r="B34" s="20">
        <f aca="true" t="shared" si="12" ref="B34:G34">ROUND(-B9*$F$3,2)</f>
        <v>-64758</v>
      </c>
      <c r="C34" s="20">
        <f t="shared" si="12"/>
        <v>-12904.3</v>
      </c>
      <c r="D34" s="20">
        <f t="shared" si="12"/>
        <v>-55427</v>
      </c>
      <c r="E34" s="20">
        <f t="shared" si="12"/>
        <v>-21078.6</v>
      </c>
      <c r="F34" s="20">
        <f t="shared" si="12"/>
        <v>-50301.4</v>
      </c>
      <c r="G34" s="20">
        <f t="shared" si="12"/>
        <v>-10840.3</v>
      </c>
      <c r="H34" s="20">
        <f aca="true" t="shared" si="13" ref="H34:P34">ROUND(-H9*$F$3,2)</f>
        <v>-47674.1</v>
      </c>
      <c r="I34" s="20">
        <f t="shared" si="13"/>
        <v>-84116.6</v>
      </c>
      <c r="J34" s="20">
        <f t="shared" si="13"/>
        <v>-12005.6</v>
      </c>
      <c r="K34" s="20">
        <f>ROUND(-K9*$F$3,2)</f>
        <v>-74359.9</v>
      </c>
      <c r="L34" s="20">
        <f>ROUND(-L9*$F$3,2)</f>
        <v>-58222</v>
      </c>
      <c r="M34" s="20">
        <f>ROUND(-M9*$F$3,2)</f>
        <v>-50985.1</v>
      </c>
      <c r="N34" s="20">
        <f>ROUND(-N9*$F$3,2)</f>
        <v>-49080.2</v>
      </c>
      <c r="O34" s="20">
        <f t="shared" si="13"/>
        <v>-31673.8</v>
      </c>
      <c r="P34" s="20">
        <f t="shared" si="13"/>
        <v>-23086.7</v>
      </c>
      <c r="Q34" s="44">
        <f aca="true" t="shared" si="14" ref="Q34:Q45">SUM(B34:P34)</f>
        <v>-646513.5999999999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875744.2924</v>
      </c>
      <c r="C46" s="29">
        <f t="shared" si="16"/>
        <v>217542.84680000003</v>
      </c>
      <c r="D46" s="29">
        <f t="shared" si="16"/>
        <v>596251.7520000001</v>
      </c>
      <c r="E46" s="29">
        <f t="shared" si="16"/>
        <v>221977.44199999998</v>
      </c>
      <c r="F46" s="29">
        <f t="shared" si="16"/>
        <v>710770.17</v>
      </c>
      <c r="G46" s="29">
        <f t="shared" si="16"/>
        <v>219647.8352</v>
      </c>
      <c r="H46" s="29">
        <f t="shared" si="16"/>
        <v>765690.4002</v>
      </c>
      <c r="I46" s="29">
        <f t="shared" si="16"/>
        <v>962624.8154000001</v>
      </c>
      <c r="J46" s="29">
        <f t="shared" si="16"/>
        <v>138094</v>
      </c>
      <c r="K46" s="29">
        <f t="shared" si="16"/>
        <v>736572.1214</v>
      </c>
      <c r="L46" s="29">
        <f t="shared" si="16"/>
        <v>763307.8069999999</v>
      </c>
      <c r="M46" s="29">
        <f t="shared" si="16"/>
        <v>993616.84</v>
      </c>
      <c r="N46" s="29">
        <f t="shared" si="16"/>
        <v>912219.6796</v>
      </c>
      <c r="O46" s="29">
        <f t="shared" si="16"/>
        <v>469189.6078</v>
      </c>
      <c r="P46" s="29">
        <f t="shared" si="16"/>
        <v>260559.16499999998</v>
      </c>
      <c r="Q46" s="29">
        <f>SUM(B46:P46)</f>
        <v>8843808.774799999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875744.29</v>
      </c>
      <c r="C49" s="35">
        <f aca="true" t="shared" si="17" ref="C49:P49">SUM(C50:C64)</f>
        <v>217542.85</v>
      </c>
      <c r="D49" s="35">
        <f t="shared" si="17"/>
        <v>596251.75</v>
      </c>
      <c r="E49" s="35">
        <f t="shared" si="17"/>
        <v>221977.44</v>
      </c>
      <c r="F49" s="35">
        <f t="shared" si="17"/>
        <v>710770.17</v>
      </c>
      <c r="G49" s="35">
        <f t="shared" si="17"/>
        <v>219647.84</v>
      </c>
      <c r="H49" s="35">
        <f t="shared" si="17"/>
        <v>765690.4</v>
      </c>
      <c r="I49" s="35">
        <f t="shared" si="17"/>
        <v>962624.82</v>
      </c>
      <c r="J49" s="35">
        <f t="shared" si="17"/>
        <v>138094</v>
      </c>
      <c r="K49" s="35">
        <f t="shared" si="17"/>
        <v>736572.12</v>
      </c>
      <c r="L49" s="35">
        <f t="shared" si="17"/>
        <v>763307.81</v>
      </c>
      <c r="M49" s="35">
        <f t="shared" si="17"/>
        <v>993616.84</v>
      </c>
      <c r="N49" s="35">
        <f t="shared" si="17"/>
        <v>912219.68</v>
      </c>
      <c r="O49" s="35">
        <f t="shared" si="17"/>
        <v>469189.61</v>
      </c>
      <c r="P49" s="35">
        <f t="shared" si="17"/>
        <v>260559.17</v>
      </c>
      <c r="Q49" s="29">
        <f>SUM(Q50:Q64)</f>
        <v>8843808.79</v>
      </c>
      <c r="S49" s="64"/>
    </row>
    <row r="50" spans="1:20" ht="18.75" customHeight="1">
      <c r="A50" s="17" t="s">
        <v>83</v>
      </c>
      <c r="B50" s="35">
        <v>875744.29</v>
      </c>
      <c r="C50" s="34">
        <v>0</v>
      </c>
      <c r="D50" s="35">
        <v>596251.75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1471996.04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217542.85</v>
      </c>
      <c r="D51" s="34">
        <v>0</v>
      </c>
      <c r="E51" s="35">
        <v>221977.44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439520.29000000004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710770.17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710770.17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219647.84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219647.84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765690.4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765690.4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962624.82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962624.82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138094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138094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736572.12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736572.12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763307.81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763307.81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993616.84</v>
      </c>
      <c r="N59" s="34">
        <v>0</v>
      </c>
      <c r="O59" s="34">
        <v>0</v>
      </c>
      <c r="P59" s="34">
        <v>0</v>
      </c>
      <c r="Q59" s="29">
        <f t="shared" si="18"/>
        <v>993616.84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912219.68</v>
      </c>
      <c r="O60" s="34">
        <v>0</v>
      </c>
      <c r="P60" s="34">
        <v>0</v>
      </c>
      <c r="Q60" s="29">
        <f t="shared" si="18"/>
        <v>912219.68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469189.61</v>
      </c>
      <c r="P61" s="34">
        <v>0</v>
      </c>
      <c r="Q61" s="29">
        <f t="shared" si="18"/>
        <v>469189.61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260559.17</v>
      </c>
      <c r="Q62" s="29">
        <f t="shared" si="18"/>
        <v>260559.17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2019-08-13T18:51:08Z</dcterms:modified>
  <cp:category/>
  <cp:version/>
  <cp:contentType/>
  <cp:contentStatus/>
</cp:coreProperties>
</file>