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<sst xmlns="http://schemas.openxmlformats.org/spreadsheetml/2006/main" count="104" uniqueCount="98">
  <si>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</si>
  <si>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</si>
  <si>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</si>
  <si>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</si>
  <si>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</si>
  <si>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</si>
  <si>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</si>
  <si>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</si>
  <si>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</si>
  <si>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</si>
  <si>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</si>
  <si>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</si>
  <si>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</si>
  <si>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</si>
  <si>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</si>
  <si>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</si>
  <si>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</si>
  <si>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</si>
  <si>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</si>
  <si>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</si>
  <si>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</si>
  <si>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</si>
  <si>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</si>
  <si>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</si>
  <si>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</si>
  <si>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</si>
  <si>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</si>
  <si>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</si>
  <si>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</si>
  <si>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</si>
  <si>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</si>
  <si>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</si>
  <si>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</si>
  <si>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</si>
  <si>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</si>
  <si>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</si>
  <si>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</si>
  <si>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</si>
  <si>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</si>
  <si>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</si>
  <si>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</si>
  <si>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</si>
  <si>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</si>
  <si>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</si>
  <si>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</si>
  <si>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</si>
  <si>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</si>
  <si>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</si>
  <si>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</si>
  <si>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</si>
  <si>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</si>
  <si>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</si>
  <si>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</si>
  <si>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</si>
  <si>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</si>
  <si>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</si>
  <si>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</si>
  <si>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</si>
  <si>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</si>
  <si>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</si>
  <si>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</si>
  <si>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</si>
  <si>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</si>
  <si>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</si>
  <si>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</si>
  <si>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</si>
  <si>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</si>
  <si>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</si>
  <si>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</si>
  <si>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</si>
  <si>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</si>
  <si>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</si>
  <si>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</si>
  <si>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</si>
  <si>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</si>
  <si>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</si>
  <si>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</si>
  <si>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</si>
  <si>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</si>
  <si>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</si>
  <si>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</si>
  <si>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</si>
  <si>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</si>
  <si>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</si>
  <si>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</si>
  <si>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</si>
  <si>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</si>
  <si>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</si>
  <si>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</si>
  <si>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</si>
  <si>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</si>
  <si>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</si>
  <si>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</si>
  <si>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</si>
  <si>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</si>
  <si>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</si>
  <si>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</si>
  <si>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06/08/19 - VENCIMENTO 13/08/19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</si>
</sst>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5" sqref="F25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403016</v>
      </c>
      <c r="C7" s="10">
        <f>C8+C18+C22</f>
        <v>85801</v>
      </c>
      <c r="D7" s="10">
        <f>D8+D18+D22</f>
        <v>274750</v>
      </c>
      <c r="E7" s="10">
        <f t="shared" si="0"/>
        <v>86343</v>
      </c>
      <c r="F7" s="10">
        <f t="shared" si="0"/>
        <v>351876</v>
      </c>
      <c r="G7" s="10">
        <f t="shared" si="0"/>
        <v>72277</v>
      </c>
      <c r="H7" s="10">
        <f t="shared" si="0"/>
        <v>326523</v>
      </c>
      <c r="I7" s="10">
        <f t="shared" si="0"/>
        <v>513843</v>
      </c>
      <c r="J7" s="10">
        <f t="shared" si="0"/>
        <v>62162</v>
      </c>
      <c r="K7" s="10">
        <f t="shared" si="0"/>
        <v>352991</v>
      </c>
      <c r="L7" s="10">
        <f t="shared" si="0"/>
        <v>296889</v>
      </c>
      <c r="M7" s="10">
        <f t="shared" si="0"/>
        <v>431693</v>
      </c>
      <c r="N7" s="10">
        <f t="shared" si="0"/>
        <v>359426</v>
      </c>
      <c r="O7" s="10">
        <f t="shared" si="0"/>
        <v>149522</v>
      </c>
      <c r="P7" s="10">
        <f t="shared" si="0"/>
        <v>99348</v>
      </c>
      <c r="Q7" s="10">
        <f>+Q8+Q18+Q22</f>
        <v>3866460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179580</v>
      </c>
      <c r="C8" s="12">
        <f>+C9+C10+C14</f>
        <v>37668</v>
      </c>
      <c r="D8" s="12">
        <f>+D9+D10+D14</f>
        <v>132717</v>
      </c>
      <c r="E8" s="12">
        <f t="shared" si="1"/>
        <v>40963</v>
      </c>
      <c r="F8" s="12">
        <f t="shared" si="1"/>
        <v>181201</v>
      </c>
      <c r="G8" s="12">
        <f t="shared" si="1"/>
        <v>33075</v>
      </c>
      <c r="H8" s="12">
        <f t="shared" si="1"/>
        <v>157674</v>
      </c>
      <c r="I8" s="12">
        <f t="shared" si="1"/>
        <v>249227</v>
      </c>
      <c r="J8" s="12">
        <f t="shared" si="1"/>
        <v>29931</v>
      </c>
      <c r="K8" s="12">
        <f t="shared" si="1"/>
        <v>163711</v>
      </c>
      <c r="L8" s="12">
        <f t="shared" si="1"/>
        <v>142140</v>
      </c>
      <c r="M8" s="12">
        <f t="shared" si="1"/>
        <v>217381</v>
      </c>
      <c r="N8" s="12">
        <f t="shared" si="1"/>
        <v>169195</v>
      </c>
      <c r="O8" s="12">
        <f t="shared" si="1"/>
        <v>79098</v>
      </c>
      <c r="P8" s="12">
        <f t="shared" si="1"/>
        <v>55041</v>
      </c>
      <c r="Q8" s="12">
        <f>SUM(B8:P8)</f>
        <v>1868602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14438</v>
      </c>
      <c r="C9" s="14">
        <v>3061</v>
      </c>
      <c r="D9" s="14">
        <v>13008</v>
      </c>
      <c r="E9" s="14">
        <v>4878</v>
      </c>
      <c r="F9" s="14">
        <v>11531</v>
      </c>
      <c r="G9" s="14">
        <v>2610</v>
      </c>
      <c r="H9" s="14">
        <v>10965</v>
      </c>
      <c r="I9" s="14">
        <v>19238</v>
      </c>
      <c r="J9" s="14">
        <v>3020</v>
      </c>
      <c r="K9" s="14">
        <v>17640</v>
      </c>
      <c r="L9" s="14">
        <v>13373</v>
      </c>
      <c r="M9" s="14">
        <v>11661</v>
      </c>
      <c r="N9" s="14">
        <v>11208</v>
      </c>
      <c r="O9" s="14">
        <v>7333</v>
      </c>
      <c r="P9" s="14">
        <v>5405</v>
      </c>
      <c r="Q9" s="12">
        <f aca="true" t="shared" si="2" ref="Q9:Q17">SUM(B9:P9)</f>
        <v>149369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156965</v>
      </c>
      <c r="C10" s="14">
        <f t="shared" si="3"/>
        <v>32764</v>
      </c>
      <c r="D10" s="14">
        <f t="shared" si="3"/>
        <v>113976</v>
      </c>
      <c r="E10" s="14">
        <f t="shared" si="3"/>
        <v>34285</v>
      </c>
      <c r="F10" s="14">
        <f t="shared" si="3"/>
        <v>161555</v>
      </c>
      <c r="G10" s="14">
        <f t="shared" si="3"/>
        <v>28960</v>
      </c>
      <c r="H10" s="14">
        <f t="shared" si="3"/>
        <v>139157</v>
      </c>
      <c r="I10" s="14">
        <f t="shared" si="3"/>
        <v>217425</v>
      </c>
      <c r="J10" s="14">
        <f t="shared" si="3"/>
        <v>25671</v>
      </c>
      <c r="K10" s="14">
        <f t="shared" si="3"/>
        <v>138860</v>
      </c>
      <c r="L10" s="14">
        <f t="shared" si="3"/>
        <v>122362</v>
      </c>
      <c r="M10" s="14">
        <f t="shared" si="3"/>
        <v>195166</v>
      </c>
      <c r="N10" s="14">
        <f t="shared" si="3"/>
        <v>149550</v>
      </c>
      <c r="O10" s="14">
        <f t="shared" si="3"/>
        <v>68636</v>
      </c>
      <c r="P10" s="14">
        <f t="shared" si="3"/>
        <v>47710</v>
      </c>
      <c r="Q10" s="12">
        <f t="shared" si="2"/>
        <v>1633042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72450</v>
      </c>
      <c r="C11" s="14">
        <v>15147</v>
      </c>
      <c r="D11" s="14">
        <v>52103</v>
      </c>
      <c r="E11" s="14">
        <v>17198</v>
      </c>
      <c r="F11" s="14">
        <v>72401</v>
      </c>
      <c r="G11" s="14">
        <v>13404</v>
      </c>
      <c r="H11" s="14">
        <v>62973</v>
      </c>
      <c r="I11" s="14">
        <v>99760</v>
      </c>
      <c r="J11" s="14">
        <v>12555</v>
      </c>
      <c r="K11" s="14">
        <v>66326</v>
      </c>
      <c r="L11" s="14">
        <v>56532</v>
      </c>
      <c r="M11" s="14">
        <v>92717</v>
      </c>
      <c r="N11" s="14">
        <v>69344</v>
      </c>
      <c r="O11" s="14">
        <v>30791</v>
      </c>
      <c r="P11" s="14">
        <v>21064</v>
      </c>
      <c r="Q11" s="12">
        <f t="shared" si="2"/>
        <v>754765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77979</v>
      </c>
      <c r="C12" s="14">
        <v>16316</v>
      </c>
      <c r="D12" s="14">
        <v>54797</v>
      </c>
      <c r="E12" s="14">
        <v>15299</v>
      </c>
      <c r="F12" s="14">
        <v>83683</v>
      </c>
      <c r="G12" s="14">
        <v>13956</v>
      </c>
      <c r="H12" s="14">
        <v>69940</v>
      </c>
      <c r="I12" s="14">
        <v>104945</v>
      </c>
      <c r="J12" s="14">
        <v>11927</v>
      </c>
      <c r="K12" s="14">
        <v>65949</v>
      </c>
      <c r="L12" s="14">
        <v>60600</v>
      </c>
      <c r="M12" s="14">
        <v>95500</v>
      </c>
      <c r="N12" s="14">
        <v>74289</v>
      </c>
      <c r="O12" s="14">
        <v>34592</v>
      </c>
      <c r="P12" s="14">
        <v>24683</v>
      </c>
      <c r="Q12" s="12">
        <f t="shared" si="2"/>
        <v>804455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6536</v>
      </c>
      <c r="C13" s="14">
        <v>1301</v>
      </c>
      <c r="D13" s="14">
        <v>7076</v>
      </c>
      <c r="E13" s="14">
        <v>1788</v>
      </c>
      <c r="F13" s="14">
        <v>5471</v>
      </c>
      <c r="G13" s="14">
        <v>1600</v>
      </c>
      <c r="H13" s="14">
        <v>6244</v>
      </c>
      <c r="I13" s="14">
        <v>12720</v>
      </c>
      <c r="J13" s="14">
        <v>1189</v>
      </c>
      <c r="K13" s="14">
        <v>6585</v>
      </c>
      <c r="L13" s="14">
        <v>5230</v>
      </c>
      <c r="M13" s="14">
        <v>6949</v>
      </c>
      <c r="N13" s="14">
        <v>5917</v>
      </c>
      <c r="O13" s="14">
        <v>3253</v>
      </c>
      <c r="P13" s="14">
        <v>1963</v>
      </c>
      <c r="Q13" s="12">
        <f t="shared" si="2"/>
        <v>73822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8177</v>
      </c>
      <c r="C14" s="14">
        <f t="shared" si="4"/>
        <v>1843</v>
      </c>
      <c r="D14" s="14">
        <f t="shared" si="4"/>
        <v>5733</v>
      </c>
      <c r="E14" s="14">
        <f t="shared" si="4"/>
        <v>1800</v>
      </c>
      <c r="F14" s="14">
        <f t="shared" si="4"/>
        <v>8115</v>
      </c>
      <c r="G14" s="14">
        <f t="shared" si="4"/>
        <v>1505</v>
      </c>
      <c r="H14" s="14">
        <f t="shared" si="4"/>
        <v>7552</v>
      </c>
      <c r="I14" s="14">
        <f t="shared" si="4"/>
        <v>12564</v>
      </c>
      <c r="J14" s="14">
        <f t="shared" si="4"/>
        <v>1240</v>
      </c>
      <c r="K14" s="14">
        <f t="shared" si="4"/>
        <v>7211</v>
      </c>
      <c r="L14" s="14">
        <f t="shared" si="4"/>
        <v>6405</v>
      </c>
      <c r="M14" s="14">
        <f t="shared" si="4"/>
        <v>10554</v>
      </c>
      <c r="N14" s="14">
        <f t="shared" si="4"/>
        <v>8437</v>
      </c>
      <c r="O14" s="14">
        <f t="shared" si="4"/>
        <v>3129</v>
      </c>
      <c r="P14" s="14">
        <f t="shared" si="4"/>
        <v>1926</v>
      </c>
      <c r="Q14" s="12">
        <f t="shared" si="2"/>
        <v>86191</v>
      </c>
    </row>
    <row r="15" spans="1:28" ht="18.75" customHeight="1">
      <c r="A15" s="15" t="s">
        <v>13</v>
      </c>
      <c r="B15" s="14">
        <v>8169</v>
      </c>
      <c r="C15" s="14">
        <v>1839</v>
      </c>
      <c r="D15" s="14">
        <v>5727</v>
      </c>
      <c r="E15" s="14">
        <v>1799</v>
      </c>
      <c r="F15" s="14">
        <v>8103</v>
      </c>
      <c r="G15" s="14">
        <v>1504</v>
      </c>
      <c r="H15" s="14">
        <v>7539</v>
      </c>
      <c r="I15" s="14">
        <v>12552</v>
      </c>
      <c r="J15" s="14">
        <v>1238</v>
      </c>
      <c r="K15" s="14">
        <v>7202</v>
      </c>
      <c r="L15" s="14">
        <v>6396</v>
      </c>
      <c r="M15" s="14">
        <v>10546</v>
      </c>
      <c r="N15" s="14">
        <v>8427</v>
      </c>
      <c r="O15" s="14">
        <v>3122</v>
      </c>
      <c r="P15" s="14">
        <v>1923</v>
      </c>
      <c r="Q15" s="12">
        <f t="shared" si="2"/>
        <v>86086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2</v>
      </c>
      <c r="C16" s="14">
        <v>1</v>
      </c>
      <c r="D16" s="14">
        <v>5</v>
      </c>
      <c r="E16" s="14">
        <v>0</v>
      </c>
      <c r="F16" s="14">
        <v>10</v>
      </c>
      <c r="G16" s="14">
        <v>1</v>
      </c>
      <c r="H16" s="14">
        <v>6</v>
      </c>
      <c r="I16" s="14">
        <v>6</v>
      </c>
      <c r="J16" s="14">
        <v>2</v>
      </c>
      <c r="K16" s="14">
        <v>3</v>
      </c>
      <c r="L16" s="14">
        <v>5</v>
      </c>
      <c r="M16" s="14">
        <v>1</v>
      </c>
      <c r="N16" s="14">
        <v>6</v>
      </c>
      <c r="O16" s="14">
        <v>3</v>
      </c>
      <c r="P16" s="14">
        <v>2</v>
      </c>
      <c r="Q16" s="12">
        <f t="shared" si="2"/>
        <v>53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6</v>
      </c>
      <c r="C17" s="14">
        <v>3</v>
      </c>
      <c r="D17" s="14">
        <v>1</v>
      </c>
      <c r="E17" s="14">
        <v>1</v>
      </c>
      <c r="F17" s="14">
        <v>2</v>
      </c>
      <c r="G17" s="14">
        <v>0</v>
      </c>
      <c r="H17" s="14">
        <v>7</v>
      </c>
      <c r="I17" s="14">
        <v>6</v>
      </c>
      <c r="J17" s="14">
        <v>0</v>
      </c>
      <c r="K17" s="14">
        <v>6</v>
      </c>
      <c r="L17" s="14">
        <v>4</v>
      </c>
      <c r="M17" s="14">
        <v>7</v>
      </c>
      <c r="N17" s="14">
        <v>4</v>
      </c>
      <c r="O17" s="14">
        <v>4</v>
      </c>
      <c r="P17" s="14">
        <v>1</v>
      </c>
      <c r="Q17" s="12">
        <f t="shared" si="2"/>
        <v>52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115525</v>
      </c>
      <c r="C18" s="18">
        <f t="shared" si="5"/>
        <v>22706</v>
      </c>
      <c r="D18" s="18">
        <f t="shared" si="5"/>
        <v>65334</v>
      </c>
      <c r="E18" s="18">
        <f t="shared" si="5"/>
        <v>21106</v>
      </c>
      <c r="F18" s="18">
        <f t="shared" si="5"/>
        <v>72686</v>
      </c>
      <c r="G18" s="18">
        <f t="shared" si="5"/>
        <v>15596</v>
      </c>
      <c r="H18" s="18">
        <f t="shared" si="5"/>
        <v>72190</v>
      </c>
      <c r="I18" s="18">
        <f t="shared" si="5"/>
        <v>112318</v>
      </c>
      <c r="J18" s="18">
        <f t="shared" si="5"/>
        <v>15244</v>
      </c>
      <c r="K18" s="18">
        <f t="shared" si="5"/>
        <v>91009</v>
      </c>
      <c r="L18" s="18">
        <f t="shared" si="5"/>
        <v>73469</v>
      </c>
      <c r="M18" s="18">
        <f t="shared" si="5"/>
        <v>114302</v>
      </c>
      <c r="N18" s="18">
        <f t="shared" si="5"/>
        <v>109005</v>
      </c>
      <c r="O18" s="18">
        <f t="shared" si="5"/>
        <v>43424</v>
      </c>
      <c r="P18" s="18">
        <f t="shared" si="5"/>
        <v>27367</v>
      </c>
      <c r="Q18" s="12">
        <f aca="true" t="shared" si="6" ref="Q18:Q24">SUM(B18:P18)</f>
        <v>971281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55035</v>
      </c>
      <c r="C19" s="14">
        <v>10858</v>
      </c>
      <c r="D19" s="14">
        <v>32214</v>
      </c>
      <c r="E19" s="14">
        <v>11729</v>
      </c>
      <c r="F19" s="14">
        <v>32902</v>
      </c>
      <c r="G19" s="14">
        <v>7514</v>
      </c>
      <c r="H19" s="14">
        <v>33934</v>
      </c>
      <c r="I19" s="14">
        <v>54526</v>
      </c>
      <c r="J19" s="14">
        <v>8264</v>
      </c>
      <c r="K19" s="14">
        <v>47228</v>
      </c>
      <c r="L19" s="14">
        <v>35869</v>
      </c>
      <c r="M19" s="14">
        <v>56231</v>
      </c>
      <c r="N19" s="14">
        <v>53039</v>
      </c>
      <c r="O19" s="14">
        <v>21432</v>
      </c>
      <c r="P19" s="14">
        <v>12939</v>
      </c>
      <c r="Q19" s="12">
        <f t="shared" si="6"/>
        <v>473714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57208</v>
      </c>
      <c r="C20" s="14">
        <v>11180</v>
      </c>
      <c r="D20" s="14">
        <v>30562</v>
      </c>
      <c r="E20" s="14">
        <v>8670</v>
      </c>
      <c r="F20" s="14">
        <v>37877</v>
      </c>
      <c r="G20" s="14">
        <v>7506</v>
      </c>
      <c r="H20" s="14">
        <v>35958</v>
      </c>
      <c r="I20" s="14">
        <v>53403</v>
      </c>
      <c r="J20" s="14">
        <v>6598</v>
      </c>
      <c r="K20" s="14">
        <v>41263</v>
      </c>
      <c r="L20" s="14">
        <v>35451</v>
      </c>
      <c r="M20" s="14">
        <v>54805</v>
      </c>
      <c r="N20" s="14">
        <v>53030</v>
      </c>
      <c r="O20" s="14">
        <v>20635</v>
      </c>
      <c r="P20" s="14">
        <v>13673</v>
      </c>
      <c r="Q20" s="12">
        <f t="shared" si="6"/>
        <v>467819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3282</v>
      </c>
      <c r="C21" s="14">
        <v>668</v>
      </c>
      <c r="D21" s="14">
        <v>2558</v>
      </c>
      <c r="E21" s="14">
        <v>707</v>
      </c>
      <c r="F21" s="14">
        <v>1907</v>
      </c>
      <c r="G21" s="14">
        <v>576</v>
      </c>
      <c r="H21" s="14">
        <v>2298</v>
      </c>
      <c r="I21" s="14">
        <v>4389</v>
      </c>
      <c r="J21" s="14">
        <v>382</v>
      </c>
      <c r="K21" s="14">
        <v>2518</v>
      </c>
      <c r="L21" s="14">
        <v>2149</v>
      </c>
      <c r="M21" s="14">
        <v>3266</v>
      </c>
      <c r="N21" s="14">
        <v>2936</v>
      </c>
      <c r="O21" s="14">
        <v>1357</v>
      </c>
      <c r="P21" s="14">
        <v>755</v>
      </c>
      <c r="Q21" s="12">
        <f t="shared" si="6"/>
        <v>29748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107911</v>
      </c>
      <c r="C22" s="14">
        <f t="shared" si="7"/>
        <v>25427</v>
      </c>
      <c r="D22" s="14">
        <f t="shared" si="7"/>
        <v>76699</v>
      </c>
      <c r="E22" s="14">
        <f t="shared" si="7"/>
        <v>24274</v>
      </c>
      <c r="F22" s="14">
        <f t="shared" si="7"/>
        <v>97989</v>
      </c>
      <c r="G22" s="14">
        <f t="shared" si="7"/>
        <v>23606</v>
      </c>
      <c r="H22" s="14">
        <f t="shared" si="7"/>
        <v>96659</v>
      </c>
      <c r="I22" s="14">
        <f t="shared" si="7"/>
        <v>152298</v>
      </c>
      <c r="J22" s="14">
        <f t="shared" si="7"/>
        <v>16987</v>
      </c>
      <c r="K22" s="14">
        <f t="shared" si="7"/>
        <v>98271</v>
      </c>
      <c r="L22" s="14">
        <f t="shared" si="7"/>
        <v>81280</v>
      </c>
      <c r="M22" s="14">
        <f t="shared" si="7"/>
        <v>100010</v>
      </c>
      <c r="N22" s="14">
        <f t="shared" si="7"/>
        <v>81226</v>
      </c>
      <c r="O22" s="14">
        <f t="shared" si="7"/>
        <v>27000</v>
      </c>
      <c r="P22" s="14">
        <f t="shared" si="7"/>
        <v>16940</v>
      </c>
      <c r="Q22" s="12">
        <f t="shared" si="6"/>
        <v>1026577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67100</v>
      </c>
      <c r="C23" s="14">
        <v>14708</v>
      </c>
      <c r="D23" s="14">
        <v>53060</v>
      </c>
      <c r="E23" s="14">
        <v>16569</v>
      </c>
      <c r="F23" s="14">
        <v>62654</v>
      </c>
      <c r="G23" s="14">
        <v>16361</v>
      </c>
      <c r="H23" s="14">
        <v>63361</v>
      </c>
      <c r="I23" s="14">
        <v>104365</v>
      </c>
      <c r="J23" s="14">
        <v>12870</v>
      </c>
      <c r="K23" s="14">
        <v>68815</v>
      </c>
      <c r="L23" s="14">
        <v>54379</v>
      </c>
      <c r="M23" s="14">
        <v>67074</v>
      </c>
      <c r="N23" s="14">
        <v>53747</v>
      </c>
      <c r="O23" s="14">
        <v>18199</v>
      </c>
      <c r="P23" s="14">
        <v>10429</v>
      </c>
      <c r="Q23" s="12">
        <f t="shared" si="6"/>
        <v>683691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40811</v>
      </c>
      <c r="C24" s="14">
        <v>10719</v>
      </c>
      <c r="D24" s="14">
        <v>23639</v>
      </c>
      <c r="E24" s="14">
        <v>7705</v>
      </c>
      <c r="F24" s="14">
        <v>35335</v>
      </c>
      <c r="G24" s="14">
        <v>7245</v>
      </c>
      <c r="H24" s="14">
        <v>33298</v>
      </c>
      <c r="I24" s="14">
        <v>47933</v>
      </c>
      <c r="J24" s="14">
        <v>4117</v>
      </c>
      <c r="K24" s="14">
        <v>29456</v>
      </c>
      <c r="L24" s="14">
        <v>26901</v>
      </c>
      <c r="M24" s="14">
        <v>32936</v>
      </c>
      <c r="N24" s="14">
        <v>27479</v>
      </c>
      <c r="O24" s="14">
        <v>8801</v>
      </c>
      <c r="P24" s="14">
        <v>6511</v>
      </c>
      <c r="Q24" s="12">
        <f t="shared" si="6"/>
        <v>342886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913314.1132</v>
      </c>
      <c r="C28" s="56">
        <f>C29+C30</f>
        <v>223139.43680000002</v>
      </c>
      <c r="D28" s="56">
        <f>D29+D30</f>
        <v>642940.055</v>
      </c>
      <c r="E28" s="56">
        <f aca="true" t="shared" si="8" ref="E28:P28">E29+E30</f>
        <v>239341.2854</v>
      </c>
      <c r="F28" s="56">
        <f t="shared" si="8"/>
        <v>739969.698</v>
      </c>
      <c r="G28" s="56">
        <f t="shared" si="8"/>
        <v>225590.9724</v>
      </c>
      <c r="H28" s="56">
        <f t="shared" si="8"/>
        <v>793077.4380999999</v>
      </c>
      <c r="I28" s="56">
        <f t="shared" si="8"/>
        <v>1010863.8354</v>
      </c>
      <c r="J28" s="56">
        <f t="shared" si="8"/>
        <v>155715.81</v>
      </c>
      <c r="K28" s="56">
        <f t="shared" si="8"/>
        <v>810575.3742</v>
      </c>
      <c r="L28" s="56">
        <f t="shared" si="8"/>
        <v>796674.3644999999</v>
      </c>
      <c r="M28" s="56">
        <f t="shared" si="8"/>
        <v>1012035.2339</v>
      </c>
      <c r="N28" s="56">
        <f t="shared" si="8"/>
        <v>941533.4844</v>
      </c>
      <c r="O28" s="56">
        <f t="shared" si="8"/>
        <v>497671.2524</v>
      </c>
      <c r="P28" s="56">
        <f t="shared" si="8"/>
        <v>279006.2768</v>
      </c>
      <c r="Q28" s="56">
        <f>SUM(B28:P28)</f>
        <v>9281448.630499998</v>
      </c>
      <c r="S28" s="62"/>
    </row>
    <row r="29" spans="1:17" ht="18.75" customHeight="1">
      <c r="A29" s="54" t="s">
        <v>38</v>
      </c>
      <c r="B29" s="52">
        <f aca="true" t="shared" si="9" ref="B29:P29">B26*B7</f>
        <v>905859.0632</v>
      </c>
      <c r="C29" s="52">
        <f>C26*C7</f>
        <v>221950.02680000002</v>
      </c>
      <c r="D29" s="52">
        <f>D26*D7</f>
        <v>636183.625</v>
      </c>
      <c r="E29" s="52">
        <f t="shared" si="9"/>
        <v>238116.7254</v>
      </c>
      <c r="F29" s="52">
        <f t="shared" si="9"/>
        <v>727679.568</v>
      </c>
      <c r="G29" s="52">
        <f t="shared" si="9"/>
        <v>225590.9724</v>
      </c>
      <c r="H29" s="52">
        <f t="shared" si="9"/>
        <v>775394.1680999999</v>
      </c>
      <c r="I29" s="52">
        <f t="shared" si="9"/>
        <v>1006001.8254</v>
      </c>
      <c r="J29" s="52">
        <f t="shared" si="9"/>
        <v>155715.81</v>
      </c>
      <c r="K29" s="52">
        <f t="shared" si="9"/>
        <v>807008.0242</v>
      </c>
      <c r="L29" s="52">
        <f t="shared" si="9"/>
        <v>777997.6244999999</v>
      </c>
      <c r="M29" s="52">
        <f t="shared" si="9"/>
        <v>989569.8639</v>
      </c>
      <c r="N29" s="52">
        <f t="shared" si="9"/>
        <v>921712.0344</v>
      </c>
      <c r="O29" s="52">
        <f t="shared" si="9"/>
        <v>483584.0524</v>
      </c>
      <c r="P29" s="52">
        <f t="shared" si="9"/>
        <v>274856.1768</v>
      </c>
      <c r="Q29" s="53">
        <f>SUM(B29:P29)</f>
        <v>9147219.5605</v>
      </c>
    </row>
    <row r="30" spans="1:28" ht="18.75" customHeight="1">
      <c r="A30" s="17" t="s">
        <v>36</v>
      </c>
      <c r="B30" s="52">
        <v>7455.05</v>
      </c>
      <c r="C30" s="52">
        <v>1189.41</v>
      </c>
      <c r="D30" s="52">
        <v>6756.43</v>
      </c>
      <c r="E30" s="52">
        <v>1224.56</v>
      </c>
      <c r="F30" s="52">
        <v>12290.13</v>
      </c>
      <c r="G30" s="52">
        <v>0</v>
      </c>
      <c r="H30" s="52">
        <v>17683.27</v>
      </c>
      <c r="I30" s="52">
        <v>4862.01</v>
      </c>
      <c r="J30" s="52">
        <v>0</v>
      </c>
      <c r="K30" s="52">
        <v>3567.35</v>
      </c>
      <c r="L30" s="52">
        <v>18676.74</v>
      </c>
      <c r="M30" s="52">
        <v>22465.37</v>
      </c>
      <c r="N30" s="52">
        <v>19821.45</v>
      </c>
      <c r="O30" s="52">
        <v>14087.2</v>
      </c>
      <c r="P30" s="52">
        <v>4150.1</v>
      </c>
      <c r="Q30" s="53">
        <f>SUM(B30:P30)</f>
        <v>134229.07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-62083.4</v>
      </c>
      <c r="C32" s="25">
        <f>+C33+C35+C42+C43+C44-C45</f>
        <v>-13162.3</v>
      </c>
      <c r="D32" s="25">
        <f>+D33+D35+D42+D43+D44-D45</f>
        <v>-55934.4</v>
      </c>
      <c r="E32" s="25">
        <f t="shared" si="10"/>
        <v>-20975.4</v>
      </c>
      <c r="F32" s="25">
        <f t="shared" si="10"/>
        <v>-49583.3</v>
      </c>
      <c r="G32" s="25">
        <f t="shared" si="10"/>
        <v>-11223</v>
      </c>
      <c r="H32" s="25">
        <f t="shared" si="10"/>
        <v>-47149.5</v>
      </c>
      <c r="I32" s="25">
        <f t="shared" si="10"/>
        <v>-83260.9</v>
      </c>
      <c r="J32" s="25">
        <f t="shared" si="10"/>
        <v>-12986</v>
      </c>
      <c r="K32" s="25">
        <f t="shared" si="10"/>
        <v>-75852</v>
      </c>
      <c r="L32" s="25">
        <f t="shared" si="10"/>
        <v>-57503.9</v>
      </c>
      <c r="M32" s="25">
        <f t="shared" si="10"/>
        <v>-50142.3</v>
      </c>
      <c r="N32" s="25">
        <f t="shared" si="10"/>
        <v>-48194.4</v>
      </c>
      <c r="O32" s="25">
        <f t="shared" si="10"/>
        <v>-31531.9</v>
      </c>
      <c r="P32" s="25">
        <f t="shared" si="10"/>
        <v>-23241.5</v>
      </c>
      <c r="Q32" s="25">
        <f t="shared" si="10"/>
        <v>-642824.2000000001</v>
      </c>
    </row>
    <row r="33" spans="1:17" ht="18.75" customHeight="1">
      <c r="A33" s="17" t="s">
        <v>62</v>
      </c>
      <c r="B33" s="26">
        <f>+B34</f>
        <v>-62083.4</v>
      </c>
      <c r="C33" s="26">
        <f>+C34</f>
        <v>-13162.3</v>
      </c>
      <c r="D33" s="26">
        <f>+D34</f>
        <v>-55934.4</v>
      </c>
      <c r="E33" s="26">
        <f aca="true" t="shared" si="11" ref="E33:Q33">+E34</f>
        <v>-20975.4</v>
      </c>
      <c r="F33" s="26">
        <f t="shared" si="11"/>
        <v>-49583.3</v>
      </c>
      <c r="G33" s="26">
        <f t="shared" si="11"/>
        <v>-11223</v>
      </c>
      <c r="H33" s="26">
        <f t="shared" si="11"/>
        <v>-47149.5</v>
      </c>
      <c r="I33" s="26">
        <f t="shared" si="11"/>
        <v>-82723.4</v>
      </c>
      <c r="J33" s="26">
        <f t="shared" si="11"/>
        <v>-12986</v>
      </c>
      <c r="K33" s="26">
        <f t="shared" si="11"/>
        <v>-75852</v>
      </c>
      <c r="L33" s="26">
        <f t="shared" si="11"/>
        <v>-57503.9</v>
      </c>
      <c r="M33" s="26">
        <f t="shared" si="11"/>
        <v>-50142.3</v>
      </c>
      <c r="N33" s="26">
        <f t="shared" si="11"/>
        <v>-48194.4</v>
      </c>
      <c r="O33" s="26">
        <f t="shared" si="11"/>
        <v>-31531.9</v>
      </c>
      <c r="P33" s="26">
        <f t="shared" si="11"/>
        <v>-23241.5</v>
      </c>
      <c r="Q33" s="26">
        <f t="shared" si="11"/>
        <v>-642286.7000000001</v>
      </c>
    </row>
    <row r="34" spans="1:28" ht="18.75" customHeight="1">
      <c r="A34" s="13" t="s">
        <v>39</v>
      </c>
      <c r="B34" s="20">
        <f aca="true" t="shared" si="12" ref="B34:G34">ROUND(-B9*$F$3,2)</f>
        <v>-62083.4</v>
      </c>
      <c r="C34" s="20">
        <f t="shared" si="12"/>
        <v>-13162.3</v>
      </c>
      <c r="D34" s="20">
        <f t="shared" si="12"/>
        <v>-55934.4</v>
      </c>
      <c r="E34" s="20">
        <f t="shared" si="12"/>
        <v>-20975.4</v>
      </c>
      <c r="F34" s="20">
        <f t="shared" si="12"/>
        <v>-49583.3</v>
      </c>
      <c r="G34" s="20">
        <f t="shared" si="12"/>
        <v>-11223</v>
      </c>
      <c r="H34" s="20">
        <f aca="true" t="shared" si="13" ref="H34:P34">ROUND(-H9*$F$3,2)</f>
        <v>-47149.5</v>
      </c>
      <c r="I34" s="20">
        <f t="shared" si="13"/>
        <v>-82723.4</v>
      </c>
      <c r="J34" s="20">
        <f t="shared" si="13"/>
        <v>-12986</v>
      </c>
      <c r="K34" s="20">
        <f>ROUND(-K9*$F$3,2)</f>
        <v>-75852</v>
      </c>
      <c r="L34" s="20">
        <f>ROUND(-L9*$F$3,2)</f>
        <v>-57503.9</v>
      </c>
      <c r="M34" s="20">
        <f>ROUND(-M9*$F$3,2)</f>
        <v>-50142.3</v>
      </c>
      <c r="N34" s="20">
        <f>ROUND(-N9*$F$3,2)</f>
        <v>-48194.4</v>
      </c>
      <c r="O34" s="20">
        <f t="shared" si="13"/>
        <v>-31531.9</v>
      </c>
      <c r="P34" s="20">
        <f t="shared" si="13"/>
        <v>-23241.5</v>
      </c>
      <c r="Q34" s="44">
        <f aca="true" t="shared" si="14" ref="Q34:Q45">SUM(B34:P34)</f>
        <v>-642286.7000000001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-537.5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-537.5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-537.5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-537.5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851230.7132</v>
      </c>
      <c r="C46" s="29">
        <f t="shared" si="16"/>
        <v>209977.13680000004</v>
      </c>
      <c r="D46" s="29">
        <f t="shared" si="16"/>
        <v>587005.655</v>
      </c>
      <c r="E46" s="29">
        <f t="shared" si="16"/>
        <v>218365.8854</v>
      </c>
      <c r="F46" s="29">
        <f t="shared" si="16"/>
        <v>690386.3979999999</v>
      </c>
      <c r="G46" s="29">
        <f t="shared" si="16"/>
        <v>214367.9724</v>
      </c>
      <c r="H46" s="29">
        <f t="shared" si="16"/>
        <v>745927.9380999999</v>
      </c>
      <c r="I46" s="29">
        <f t="shared" si="16"/>
        <v>927602.9354</v>
      </c>
      <c r="J46" s="29">
        <f t="shared" si="16"/>
        <v>142729.81</v>
      </c>
      <c r="K46" s="29">
        <f t="shared" si="16"/>
        <v>734723.3742</v>
      </c>
      <c r="L46" s="29">
        <f t="shared" si="16"/>
        <v>739170.4644999999</v>
      </c>
      <c r="M46" s="29">
        <f t="shared" si="16"/>
        <v>961892.9339</v>
      </c>
      <c r="N46" s="29">
        <f t="shared" si="16"/>
        <v>893339.0843999999</v>
      </c>
      <c r="O46" s="29">
        <f t="shared" si="16"/>
        <v>466139.3524</v>
      </c>
      <c r="P46" s="29">
        <f t="shared" si="16"/>
        <v>255764.7768</v>
      </c>
      <c r="Q46" s="29">
        <f>SUM(B46:P46)</f>
        <v>8638624.430499999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851230.71</v>
      </c>
      <c r="C49" s="35">
        <f aca="true" t="shared" si="17" ref="C49:P49">SUM(C50:C64)</f>
        <v>209977.14</v>
      </c>
      <c r="D49" s="35">
        <f t="shared" si="17"/>
        <v>587005.66</v>
      </c>
      <c r="E49" s="35">
        <f t="shared" si="17"/>
        <v>218365.89</v>
      </c>
      <c r="F49" s="35">
        <f t="shared" si="17"/>
        <v>690386.4</v>
      </c>
      <c r="G49" s="35">
        <f t="shared" si="17"/>
        <v>214367.97</v>
      </c>
      <c r="H49" s="35">
        <f t="shared" si="17"/>
        <v>745927.94</v>
      </c>
      <c r="I49" s="35">
        <f t="shared" si="17"/>
        <v>927602.94</v>
      </c>
      <c r="J49" s="35">
        <f t="shared" si="17"/>
        <v>142729.81</v>
      </c>
      <c r="K49" s="35">
        <f t="shared" si="17"/>
        <v>734723.38</v>
      </c>
      <c r="L49" s="35">
        <f t="shared" si="17"/>
        <v>739170.46</v>
      </c>
      <c r="M49" s="35">
        <f t="shared" si="17"/>
        <v>961892.93</v>
      </c>
      <c r="N49" s="35">
        <f t="shared" si="17"/>
        <v>893339.08</v>
      </c>
      <c r="O49" s="35">
        <f t="shared" si="17"/>
        <v>466139.35</v>
      </c>
      <c r="P49" s="35">
        <f t="shared" si="17"/>
        <v>255764.78</v>
      </c>
      <c r="Q49" s="29">
        <f>SUM(Q50:Q64)</f>
        <v>8638624.44</v>
      </c>
      <c r="S49" s="64"/>
    </row>
    <row r="50" spans="1:20" ht="18.75" customHeight="1">
      <c r="A50" s="17" t="s">
        <v>83</v>
      </c>
      <c r="B50" s="35">
        <v>851230.71</v>
      </c>
      <c r="C50" s="34">
        <v>0</v>
      </c>
      <c r="D50" s="35">
        <v>587005.66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1438236.37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209977.14</v>
      </c>
      <c r="D51" s="34">
        <v>0</v>
      </c>
      <c r="E51" s="35">
        <v>218365.89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428343.03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690386.4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690386.4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214367.97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214367.97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745927.94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745927.94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927602.94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927602.94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5">
        <v>0</v>
      </c>
      <c r="J56" s="35">
        <v>142729.81</v>
      </c>
      <c r="K56" s="34">
        <v>734723.38</v>
      </c>
      <c r="L56" s="34">
        <v>0</v>
      </c>
      <c r="M56" s="34"/>
      <c r="N56" s="34"/>
      <c r="O56" s="34"/>
      <c r="P56" s="34"/>
      <c r="Q56" s="29">
        <f t="shared" si="18"/>
        <v>877453.19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0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739170.46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739170.46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961892.93</v>
      </c>
      <c r="N59" s="34">
        <v>0</v>
      </c>
      <c r="O59" s="34">
        <v>0</v>
      </c>
      <c r="P59" s="34">
        <v>0</v>
      </c>
      <c r="Q59" s="29">
        <f t="shared" si="18"/>
        <v>961892.93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893339.08</v>
      </c>
      <c r="O60" s="34">
        <v>0</v>
      </c>
      <c r="P60" s="34">
        <v>0</v>
      </c>
      <c r="Q60" s="29">
        <f t="shared" si="18"/>
        <v>893339.08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466139.35</v>
      </c>
      <c r="P61" s="34">
        <v>0</v>
      </c>
      <c r="Q61" s="29">
        <f t="shared" si="18"/>
        <v>466139.35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255764.78</v>
      </c>
      <c r="Q62" s="29">
        <f t="shared" si="18"/>
        <v>255764.78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2019-08-12T18:12:03Z</dcterms:modified>
  <cp:category/>
  <cp:version/>
  <cp:contentType/>
  <cp:contentStatus/>
</cp:coreProperties>
</file>