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<sst xmlns="http://schemas.openxmlformats.org/spreadsheetml/2006/main" count="104" uniqueCount="98">
  <si>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</si>
  <si>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</si>
  <si>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</si>
  <si>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</si>
  <si>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</si>
  <si>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</si>
  <si>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</si>
  <si>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</si>
  <si>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</si>
  <si>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</si>
  <si>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</si>
  <si>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</si>
  <si>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</si>
  <si>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</si>
  <si>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</si>
  <si>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</si>
  <si>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</si>
  <si>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</si>
  <si>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</si>
  <si>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</si>
  <si>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</si>
  <si>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</si>
  <si>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</si>
  <si>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</si>
  <si>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</si>
  <si>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</si>
  <si>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</si>
  <si>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</si>
  <si>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</si>
  <si>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</si>
  <si>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</si>
  <si>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</si>
  <si>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</si>
  <si>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</si>
  <si>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</si>
  <si>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</si>
  <si>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</si>
  <si>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</si>
  <si>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</si>
  <si>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</si>
  <si>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</si>
  <si>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</si>
  <si>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</si>
  <si>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</si>
  <si>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</si>
  <si>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</si>
  <si>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</si>
  <si>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</si>
  <si>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</si>
  <si>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</si>
  <si>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</si>
  <si>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</si>
  <si>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</si>
  <si>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</si>
  <si>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</si>
  <si>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</si>
  <si>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</si>
  <si>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</si>
  <si>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</si>
  <si>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</si>
  <si>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</si>
  <si>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</si>
  <si>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</si>
  <si>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</si>
  <si>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</si>
  <si>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</si>
  <si>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</si>
  <si>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</si>
  <si>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</si>
  <si>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</si>
  <si>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</si>
  <si>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</si>
  <si>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</si>
  <si>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</si>
  <si>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</si>
  <si>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</si>
  <si>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</si>
  <si>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</si>
  <si>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</si>
  <si>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</si>
  <si>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</si>
  <si>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</si>
  <si>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</si>
  <si>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</si>
  <si>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</si>
  <si>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</si>
  <si>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</si>
  <si>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</si>
  <si>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</si>
  <si>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</si>
  <si>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</si>
  <si>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</si>
  <si>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</si>
  <si>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</si>
  <si>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</si>
  <si>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</si>
  <si>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</si>
  <si>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04/08/19 - VENCIMENTO 09/08/19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</si>
</sst>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126178</v>
      </c>
      <c r="C7" s="10">
        <f>C8+C18+C22</f>
        <v>26474</v>
      </c>
      <c r="D7" s="10">
        <f>D8+D18+D22</f>
        <v>81209</v>
      </c>
      <c r="E7" s="10">
        <f t="shared" si="0"/>
        <v>23779</v>
      </c>
      <c r="F7" s="10">
        <f t="shared" si="0"/>
        <v>107012</v>
      </c>
      <c r="G7" s="10">
        <f t="shared" si="0"/>
        <v>21912</v>
      </c>
      <c r="H7" s="10">
        <f t="shared" si="0"/>
        <v>121688</v>
      </c>
      <c r="I7" s="10">
        <f t="shared" si="0"/>
        <v>160934</v>
      </c>
      <c r="J7" s="10">
        <f t="shared" si="0"/>
        <v>15415</v>
      </c>
      <c r="K7" s="10">
        <f t="shared" si="0"/>
        <v>106537</v>
      </c>
      <c r="L7" s="10">
        <f t="shared" si="0"/>
        <v>103200</v>
      </c>
      <c r="M7" s="10">
        <f t="shared" si="0"/>
        <v>149437</v>
      </c>
      <c r="N7" s="10">
        <f t="shared" si="0"/>
        <v>135131</v>
      </c>
      <c r="O7" s="10">
        <f t="shared" si="0"/>
        <v>42751</v>
      </c>
      <c r="P7" s="10">
        <f t="shared" si="0"/>
        <v>25779</v>
      </c>
      <c r="Q7" s="10">
        <f>+Q8+Q18+Q22</f>
        <v>1247436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58899</v>
      </c>
      <c r="C8" s="12">
        <f>+C9+C10+C14</f>
        <v>12215</v>
      </c>
      <c r="D8" s="12">
        <f>+D9+D10+D14</f>
        <v>39253</v>
      </c>
      <c r="E8" s="12">
        <f t="shared" si="1"/>
        <v>11447</v>
      </c>
      <c r="F8" s="12">
        <f t="shared" si="1"/>
        <v>52785</v>
      </c>
      <c r="G8" s="12">
        <f t="shared" si="1"/>
        <v>9792</v>
      </c>
      <c r="H8" s="12">
        <f t="shared" si="1"/>
        <v>56864</v>
      </c>
      <c r="I8" s="12">
        <f t="shared" si="1"/>
        <v>77401</v>
      </c>
      <c r="J8" s="12">
        <f t="shared" si="1"/>
        <v>7278</v>
      </c>
      <c r="K8" s="12">
        <f t="shared" si="1"/>
        <v>50803</v>
      </c>
      <c r="L8" s="12">
        <f t="shared" si="1"/>
        <v>50395</v>
      </c>
      <c r="M8" s="12">
        <f t="shared" si="1"/>
        <v>74585</v>
      </c>
      <c r="N8" s="12">
        <f t="shared" si="1"/>
        <v>66038</v>
      </c>
      <c r="O8" s="12">
        <f t="shared" si="1"/>
        <v>22862</v>
      </c>
      <c r="P8" s="12">
        <f t="shared" si="1"/>
        <v>14910</v>
      </c>
      <c r="Q8" s="12">
        <f>SUM(B8:P8)</f>
        <v>605527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7308</v>
      </c>
      <c r="C9" s="14">
        <v>1367</v>
      </c>
      <c r="D9" s="14">
        <v>5871</v>
      </c>
      <c r="E9" s="14">
        <v>1887</v>
      </c>
      <c r="F9" s="14">
        <v>5587</v>
      </c>
      <c r="G9" s="14">
        <v>1022</v>
      </c>
      <c r="H9" s="14">
        <v>6689</v>
      </c>
      <c r="I9" s="14">
        <v>9703</v>
      </c>
      <c r="J9" s="14">
        <v>1084</v>
      </c>
      <c r="K9" s="14">
        <v>8050</v>
      </c>
      <c r="L9" s="14">
        <v>6565</v>
      </c>
      <c r="M9" s="14">
        <v>6609</v>
      </c>
      <c r="N9" s="14">
        <v>6172</v>
      </c>
      <c r="O9" s="14">
        <v>2575</v>
      </c>
      <c r="P9" s="14">
        <v>1643</v>
      </c>
      <c r="Q9" s="12">
        <f aca="true" t="shared" si="2" ref="Q9:Q17">SUM(B9:P9)</f>
        <v>72132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48070</v>
      </c>
      <c r="C10" s="14">
        <f t="shared" si="3"/>
        <v>10102</v>
      </c>
      <c r="D10" s="14">
        <f t="shared" si="3"/>
        <v>31394</v>
      </c>
      <c r="E10" s="14">
        <f t="shared" si="3"/>
        <v>8910</v>
      </c>
      <c r="F10" s="14">
        <f t="shared" si="3"/>
        <v>44444</v>
      </c>
      <c r="G10" s="14">
        <f t="shared" si="3"/>
        <v>8219</v>
      </c>
      <c r="H10" s="14">
        <f t="shared" si="3"/>
        <v>46980</v>
      </c>
      <c r="I10" s="14">
        <f t="shared" si="3"/>
        <v>63317</v>
      </c>
      <c r="J10" s="14">
        <f t="shared" si="3"/>
        <v>5835</v>
      </c>
      <c r="K10" s="14">
        <f t="shared" si="3"/>
        <v>40191</v>
      </c>
      <c r="L10" s="14">
        <f t="shared" si="3"/>
        <v>41162</v>
      </c>
      <c r="M10" s="14">
        <f t="shared" si="3"/>
        <v>63758</v>
      </c>
      <c r="N10" s="14">
        <f t="shared" si="3"/>
        <v>55509</v>
      </c>
      <c r="O10" s="14">
        <f t="shared" si="3"/>
        <v>19237</v>
      </c>
      <c r="P10" s="14">
        <f t="shared" si="3"/>
        <v>12676</v>
      </c>
      <c r="Q10" s="12">
        <f t="shared" si="2"/>
        <v>499804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20781</v>
      </c>
      <c r="C11" s="14">
        <v>4302</v>
      </c>
      <c r="D11" s="14">
        <v>13980</v>
      </c>
      <c r="E11" s="14">
        <v>4128</v>
      </c>
      <c r="F11" s="14">
        <v>19077</v>
      </c>
      <c r="G11" s="14">
        <v>3583</v>
      </c>
      <c r="H11" s="14">
        <v>20736</v>
      </c>
      <c r="I11" s="14">
        <v>28068</v>
      </c>
      <c r="J11" s="14">
        <v>2577</v>
      </c>
      <c r="K11" s="14">
        <v>17807</v>
      </c>
      <c r="L11" s="14">
        <v>17298</v>
      </c>
      <c r="M11" s="14">
        <v>28335</v>
      </c>
      <c r="N11" s="14">
        <v>22634</v>
      </c>
      <c r="O11" s="14">
        <v>7381</v>
      </c>
      <c r="P11" s="14">
        <v>4808</v>
      </c>
      <c r="Q11" s="12">
        <f t="shared" si="2"/>
        <v>215495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26148</v>
      </c>
      <c r="C12" s="14">
        <v>5566</v>
      </c>
      <c r="D12" s="14">
        <v>16352</v>
      </c>
      <c r="E12" s="14">
        <v>4522</v>
      </c>
      <c r="F12" s="14">
        <v>24451</v>
      </c>
      <c r="G12" s="14">
        <v>4394</v>
      </c>
      <c r="H12" s="14">
        <v>24871</v>
      </c>
      <c r="I12" s="14">
        <v>33037</v>
      </c>
      <c r="J12" s="14">
        <v>3078</v>
      </c>
      <c r="K12" s="14">
        <v>21318</v>
      </c>
      <c r="L12" s="14">
        <v>22815</v>
      </c>
      <c r="M12" s="14">
        <v>34148</v>
      </c>
      <c r="N12" s="14">
        <v>31709</v>
      </c>
      <c r="O12" s="14">
        <v>11353</v>
      </c>
      <c r="P12" s="14">
        <v>7625</v>
      </c>
      <c r="Q12" s="12">
        <f t="shared" si="2"/>
        <v>271387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1141</v>
      </c>
      <c r="C13" s="14">
        <v>234</v>
      </c>
      <c r="D13" s="14">
        <v>1062</v>
      </c>
      <c r="E13" s="14">
        <v>260</v>
      </c>
      <c r="F13" s="14">
        <v>916</v>
      </c>
      <c r="G13" s="14">
        <v>242</v>
      </c>
      <c r="H13" s="14">
        <v>1373</v>
      </c>
      <c r="I13" s="14">
        <v>2212</v>
      </c>
      <c r="J13" s="14">
        <v>180</v>
      </c>
      <c r="K13" s="14">
        <v>1066</v>
      </c>
      <c r="L13" s="14">
        <v>1049</v>
      </c>
      <c r="M13" s="14">
        <v>1275</v>
      </c>
      <c r="N13" s="14">
        <v>1166</v>
      </c>
      <c r="O13" s="14">
        <v>503</v>
      </c>
      <c r="P13" s="14">
        <v>243</v>
      </c>
      <c r="Q13" s="12">
        <f t="shared" si="2"/>
        <v>12922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3521</v>
      </c>
      <c r="C14" s="14">
        <f t="shared" si="4"/>
        <v>746</v>
      </c>
      <c r="D14" s="14">
        <f t="shared" si="4"/>
        <v>1988</v>
      </c>
      <c r="E14" s="14">
        <f t="shared" si="4"/>
        <v>650</v>
      </c>
      <c r="F14" s="14">
        <f t="shared" si="4"/>
        <v>2754</v>
      </c>
      <c r="G14" s="14">
        <f t="shared" si="4"/>
        <v>551</v>
      </c>
      <c r="H14" s="14">
        <f t="shared" si="4"/>
        <v>3195</v>
      </c>
      <c r="I14" s="14">
        <f t="shared" si="4"/>
        <v>4381</v>
      </c>
      <c r="J14" s="14">
        <f t="shared" si="4"/>
        <v>359</v>
      </c>
      <c r="K14" s="14">
        <f t="shared" si="4"/>
        <v>2562</v>
      </c>
      <c r="L14" s="14">
        <f t="shared" si="4"/>
        <v>2668</v>
      </c>
      <c r="M14" s="14">
        <f t="shared" si="4"/>
        <v>4218</v>
      </c>
      <c r="N14" s="14">
        <f t="shared" si="4"/>
        <v>4357</v>
      </c>
      <c r="O14" s="14">
        <f t="shared" si="4"/>
        <v>1050</v>
      </c>
      <c r="P14" s="14">
        <f t="shared" si="4"/>
        <v>591</v>
      </c>
      <c r="Q14" s="12">
        <f t="shared" si="2"/>
        <v>33591</v>
      </c>
    </row>
    <row r="15" spans="1:28" ht="18.75" customHeight="1">
      <c r="A15" s="15" t="s">
        <v>13</v>
      </c>
      <c r="B15" s="14">
        <v>3517</v>
      </c>
      <c r="C15" s="14">
        <v>743</v>
      </c>
      <c r="D15" s="14">
        <v>1987</v>
      </c>
      <c r="E15" s="14">
        <v>650</v>
      </c>
      <c r="F15" s="14">
        <v>2752</v>
      </c>
      <c r="G15" s="14">
        <v>550</v>
      </c>
      <c r="H15" s="14">
        <v>3193</v>
      </c>
      <c r="I15" s="14">
        <v>4375</v>
      </c>
      <c r="J15" s="14">
        <v>359</v>
      </c>
      <c r="K15" s="14">
        <v>2558</v>
      </c>
      <c r="L15" s="14">
        <v>2664</v>
      </c>
      <c r="M15" s="14">
        <v>4212</v>
      </c>
      <c r="N15" s="14">
        <v>4352</v>
      </c>
      <c r="O15" s="14">
        <v>1046</v>
      </c>
      <c r="P15" s="14">
        <v>591</v>
      </c>
      <c r="Q15" s="12">
        <f t="shared" si="2"/>
        <v>33549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3</v>
      </c>
      <c r="C16" s="14">
        <v>1</v>
      </c>
      <c r="D16" s="14">
        <v>0</v>
      </c>
      <c r="E16" s="14">
        <v>0</v>
      </c>
      <c r="F16" s="14">
        <v>1</v>
      </c>
      <c r="G16" s="14">
        <v>0</v>
      </c>
      <c r="H16" s="14">
        <v>0</v>
      </c>
      <c r="I16" s="14">
        <v>3</v>
      </c>
      <c r="J16" s="14">
        <v>0</v>
      </c>
      <c r="K16" s="14">
        <v>2</v>
      </c>
      <c r="L16" s="14">
        <v>0</v>
      </c>
      <c r="M16" s="14">
        <v>4</v>
      </c>
      <c r="N16" s="14">
        <v>1</v>
      </c>
      <c r="O16" s="14">
        <v>3</v>
      </c>
      <c r="P16" s="14">
        <v>0</v>
      </c>
      <c r="Q16" s="12">
        <f t="shared" si="2"/>
        <v>18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</v>
      </c>
      <c r="C17" s="14">
        <v>2</v>
      </c>
      <c r="D17" s="14">
        <v>1</v>
      </c>
      <c r="E17" s="14">
        <v>0</v>
      </c>
      <c r="F17" s="14">
        <v>1</v>
      </c>
      <c r="G17" s="14">
        <v>1</v>
      </c>
      <c r="H17" s="14">
        <v>2</v>
      </c>
      <c r="I17" s="14">
        <v>3</v>
      </c>
      <c r="J17" s="14">
        <v>0</v>
      </c>
      <c r="K17" s="14">
        <v>2</v>
      </c>
      <c r="L17" s="14">
        <v>4</v>
      </c>
      <c r="M17" s="14">
        <v>2</v>
      </c>
      <c r="N17" s="14">
        <v>4</v>
      </c>
      <c r="O17" s="14">
        <v>1</v>
      </c>
      <c r="P17" s="14">
        <v>0</v>
      </c>
      <c r="Q17" s="12">
        <f t="shared" si="2"/>
        <v>24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33935</v>
      </c>
      <c r="C18" s="18">
        <f t="shared" si="5"/>
        <v>6731</v>
      </c>
      <c r="D18" s="18">
        <f t="shared" si="5"/>
        <v>18333</v>
      </c>
      <c r="E18" s="18">
        <f t="shared" si="5"/>
        <v>5579</v>
      </c>
      <c r="F18" s="18">
        <f t="shared" si="5"/>
        <v>23689</v>
      </c>
      <c r="G18" s="18">
        <f t="shared" si="5"/>
        <v>4909</v>
      </c>
      <c r="H18" s="18">
        <f t="shared" si="5"/>
        <v>28073</v>
      </c>
      <c r="I18" s="18">
        <f t="shared" si="5"/>
        <v>34082</v>
      </c>
      <c r="J18" s="18">
        <f t="shared" si="5"/>
        <v>3450</v>
      </c>
      <c r="K18" s="18">
        <f t="shared" si="5"/>
        <v>24970</v>
      </c>
      <c r="L18" s="18">
        <f t="shared" si="5"/>
        <v>24379</v>
      </c>
      <c r="M18" s="18">
        <f t="shared" si="5"/>
        <v>40853</v>
      </c>
      <c r="N18" s="18">
        <f t="shared" si="5"/>
        <v>40959</v>
      </c>
      <c r="O18" s="18">
        <f t="shared" si="5"/>
        <v>12109</v>
      </c>
      <c r="P18" s="18">
        <f t="shared" si="5"/>
        <v>6890</v>
      </c>
      <c r="Q18" s="12">
        <f aca="true" t="shared" si="6" ref="Q18:Q24">SUM(B18:P18)</f>
        <v>308941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15115</v>
      </c>
      <c r="C19" s="14">
        <v>3039</v>
      </c>
      <c r="D19" s="14">
        <v>8859</v>
      </c>
      <c r="E19" s="14">
        <v>3015</v>
      </c>
      <c r="F19" s="14">
        <v>9747</v>
      </c>
      <c r="G19" s="14">
        <v>2185</v>
      </c>
      <c r="H19" s="14">
        <v>13388</v>
      </c>
      <c r="I19" s="14">
        <v>15185</v>
      </c>
      <c r="J19" s="14">
        <v>1709</v>
      </c>
      <c r="K19" s="14">
        <v>12229</v>
      </c>
      <c r="L19" s="14">
        <v>10671</v>
      </c>
      <c r="M19" s="14">
        <v>18410</v>
      </c>
      <c r="N19" s="14">
        <v>17488</v>
      </c>
      <c r="O19" s="14">
        <v>5277</v>
      </c>
      <c r="P19" s="14">
        <v>2830</v>
      </c>
      <c r="Q19" s="12">
        <f t="shared" si="6"/>
        <v>139147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18230</v>
      </c>
      <c r="C20" s="14">
        <v>3580</v>
      </c>
      <c r="D20" s="14">
        <v>9109</v>
      </c>
      <c r="E20" s="14">
        <v>2448</v>
      </c>
      <c r="F20" s="14">
        <v>13573</v>
      </c>
      <c r="G20" s="14">
        <v>2633</v>
      </c>
      <c r="H20" s="14">
        <v>14134</v>
      </c>
      <c r="I20" s="14">
        <v>18119</v>
      </c>
      <c r="J20" s="14">
        <v>1674</v>
      </c>
      <c r="K20" s="14">
        <v>12311</v>
      </c>
      <c r="L20" s="14">
        <v>13321</v>
      </c>
      <c r="M20" s="14">
        <v>21822</v>
      </c>
      <c r="N20" s="14">
        <v>22832</v>
      </c>
      <c r="O20" s="14">
        <v>6630</v>
      </c>
      <c r="P20" s="14">
        <v>3958</v>
      </c>
      <c r="Q20" s="12">
        <f t="shared" si="6"/>
        <v>164374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590</v>
      </c>
      <c r="C21" s="14">
        <v>112</v>
      </c>
      <c r="D21" s="14">
        <v>365</v>
      </c>
      <c r="E21" s="14">
        <v>116</v>
      </c>
      <c r="F21" s="14">
        <v>369</v>
      </c>
      <c r="G21" s="14">
        <v>91</v>
      </c>
      <c r="H21" s="14">
        <v>551</v>
      </c>
      <c r="I21" s="14">
        <v>778</v>
      </c>
      <c r="J21" s="14">
        <v>67</v>
      </c>
      <c r="K21" s="14">
        <v>430</v>
      </c>
      <c r="L21" s="14">
        <v>387</v>
      </c>
      <c r="M21" s="14">
        <v>621</v>
      </c>
      <c r="N21" s="14">
        <v>639</v>
      </c>
      <c r="O21" s="14">
        <v>202</v>
      </c>
      <c r="P21" s="14">
        <v>102</v>
      </c>
      <c r="Q21" s="12">
        <f t="shared" si="6"/>
        <v>5420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33344</v>
      </c>
      <c r="C22" s="14">
        <f t="shared" si="7"/>
        <v>7528</v>
      </c>
      <c r="D22" s="14">
        <f t="shared" si="7"/>
        <v>23623</v>
      </c>
      <c r="E22" s="14">
        <f t="shared" si="7"/>
        <v>6753</v>
      </c>
      <c r="F22" s="14">
        <f t="shared" si="7"/>
        <v>30538</v>
      </c>
      <c r="G22" s="14">
        <f t="shared" si="7"/>
        <v>7211</v>
      </c>
      <c r="H22" s="14">
        <f t="shared" si="7"/>
        <v>36751</v>
      </c>
      <c r="I22" s="14">
        <f t="shared" si="7"/>
        <v>49451</v>
      </c>
      <c r="J22" s="14">
        <f t="shared" si="7"/>
        <v>4687</v>
      </c>
      <c r="K22" s="14">
        <f t="shared" si="7"/>
        <v>30764</v>
      </c>
      <c r="L22" s="14">
        <f t="shared" si="7"/>
        <v>28426</v>
      </c>
      <c r="M22" s="14">
        <f t="shared" si="7"/>
        <v>33999</v>
      </c>
      <c r="N22" s="14">
        <f t="shared" si="7"/>
        <v>28134</v>
      </c>
      <c r="O22" s="14">
        <f t="shared" si="7"/>
        <v>7780</v>
      </c>
      <c r="P22" s="14">
        <f t="shared" si="7"/>
        <v>3979</v>
      </c>
      <c r="Q22" s="12">
        <f t="shared" si="6"/>
        <v>332968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23603</v>
      </c>
      <c r="C23" s="14">
        <v>5125</v>
      </c>
      <c r="D23" s="14">
        <v>18311</v>
      </c>
      <c r="E23" s="14">
        <v>5232</v>
      </c>
      <c r="F23" s="14">
        <v>22212</v>
      </c>
      <c r="G23" s="14">
        <v>5490</v>
      </c>
      <c r="H23" s="14">
        <v>26877</v>
      </c>
      <c r="I23" s="14">
        <v>37767</v>
      </c>
      <c r="J23" s="14">
        <v>3889</v>
      </c>
      <c r="K23" s="14">
        <v>24012</v>
      </c>
      <c r="L23" s="14">
        <v>21292</v>
      </c>
      <c r="M23" s="14">
        <v>25444</v>
      </c>
      <c r="N23" s="14">
        <v>21236</v>
      </c>
      <c r="O23" s="14">
        <v>5869</v>
      </c>
      <c r="P23" s="14">
        <v>2834</v>
      </c>
      <c r="Q23" s="12">
        <f t="shared" si="6"/>
        <v>249193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9741</v>
      </c>
      <c r="C24" s="14">
        <v>2403</v>
      </c>
      <c r="D24" s="14">
        <v>5312</v>
      </c>
      <c r="E24" s="14">
        <v>1521</v>
      </c>
      <c r="F24" s="14">
        <v>8326</v>
      </c>
      <c r="G24" s="14">
        <v>1721</v>
      </c>
      <c r="H24" s="14">
        <v>9874</v>
      </c>
      <c r="I24" s="14">
        <v>11684</v>
      </c>
      <c r="J24" s="14">
        <v>798</v>
      </c>
      <c r="K24" s="14">
        <v>6752</v>
      </c>
      <c r="L24" s="14">
        <v>7134</v>
      </c>
      <c r="M24" s="14">
        <v>8555</v>
      </c>
      <c r="N24" s="14">
        <v>6898</v>
      </c>
      <c r="O24" s="14">
        <v>1911</v>
      </c>
      <c r="P24" s="14">
        <v>1145</v>
      </c>
      <c r="Q24" s="12">
        <f t="shared" si="6"/>
        <v>83775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291065.3406</v>
      </c>
      <c r="C28" s="56">
        <f>C29+C30</f>
        <v>69672.35320000001</v>
      </c>
      <c r="D28" s="56">
        <f>D29+D30</f>
        <v>194795.8695</v>
      </c>
      <c r="E28" s="56">
        <f aca="true" t="shared" si="8" ref="E28:P28">E29+E30</f>
        <v>66802.2862</v>
      </c>
      <c r="F28" s="56">
        <f t="shared" si="8"/>
        <v>233590.94600000003</v>
      </c>
      <c r="G28" s="56">
        <f t="shared" si="8"/>
        <v>68391.7344</v>
      </c>
      <c r="H28" s="56">
        <f t="shared" si="8"/>
        <v>306655.7636</v>
      </c>
      <c r="I28" s="56">
        <f t="shared" si="8"/>
        <v>319938.5952</v>
      </c>
      <c r="J28" s="56">
        <f t="shared" si="8"/>
        <v>38614.575</v>
      </c>
      <c r="K28" s="56">
        <f t="shared" si="8"/>
        <v>247132.23940000002</v>
      </c>
      <c r="L28" s="56">
        <f t="shared" si="8"/>
        <v>289112.33999999997</v>
      </c>
      <c r="M28" s="56">
        <f t="shared" si="8"/>
        <v>365019.8051</v>
      </c>
      <c r="N28" s="56">
        <f t="shared" si="8"/>
        <v>366351.3864</v>
      </c>
      <c r="O28" s="56">
        <f t="shared" si="8"/>
        <v>152352.4842</v>
      </c>
      <c r="P28" s="56">
        <f t="shared" si="8"/>
        <v>75470.2814</v>
      </c>
      <c r="Q28" s="56">
        <f>SUM(B28:P28)</f>
        <v>3084966.0002</v>
      </c>
      <c r="S28" s="62"/>
    </row>
    <row r="29" spans="1:17" ht="18.75" customHeight="1">
      <c r="A29" s="54" t="s">
        <v>38</v>
      </c>
      <c r="B29" s="52">
        <f aca="true" t="shared" si="9" ref="B29:P29">B26*B7</f>
        <v>283610.2906</v>
      </c>
      <c r="C29" s="52">
        <f>C26*C7</f>
        <v>68482.94320000001</v>
      </c>
      <c r="D29" s="52">
        <f>D26*D7</f>
        <v>188039.4395</v>
      </c>
      <c r="E29" s="52">
        <f t="shared" si="9"/>
        <v>65577.7262</v>
      </c>
      <c r="F29" s="52">
        <f t="shared" si="9"/>
        <v>221300.81600000002</v>
      </c>
      <c r="G29" s="52">
        <f t="shared" si="9"/>
        <v>68391.7344</v>
      </c>
      <c r="H29" s="52">
        <f t="shared" si="9"/>
        <v>288972.4936</v>
      </c>
      <c r="I29" s="52">
        <f t="shared" si="9"/>
        <v>315076.5852</v>
      </c>
      <c r="J29" s="52">
        <f t="shared" si="9"/>
        <v>38614.575</v>
      </c>
      <c r="K29" s="52">
        <f t="shared" si="9"/>
        <v>243564.88940000001</v>
      </c>
      <c r="L29" s="52">
        <f t="shared" si="9"/>
        <v>270435.6</v>
      </c>
      <c r="M29" s="52">
        <f t="shared" si="9"/>
        <v>342554.4351</v>
      </c>
      <c r="N29" s="52">
        <f t="shared" si="9"/>
        <v>346529.9364</v>
      </c>
      <c r="O29" s="52">
        <f t="shared" si="9"/>
        <v>138265.2842</v>
      </c>
      <c r="P29" s="52">
        <f t="shared" si="9"/>
        <v>71320.1814</v>
      </c>
      <c r="Q29" s="53">
        <f>SUM(B29:P29)</f>
        <v>2950736.9302000003</v>
      </c>
    </row>
    <row r="30" spans="1:28" ht="18.75" customHeight="1">
      <c r="A30" s="17" t="s">
        <v>36</v>
      </c>
      <c r="B30" s="52">
        <v>7455.05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134229.07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-31424.4</v>
      </c>
      <c r="C32" s="25">
        <f>+C33+C35+C42+C43+C44-C45</f>
        <v>-5878.1</v>
      </c>
      <c r="D32" s="25">
        <f>+D33+D35+D42+D43+D44-D45</f>
        <v>-25245.3</v>
      </c>
      <c r="E32" s="25">
        <f t="shared" si="10"/>
        <v>-8114.1</v>
      </c>
      <c r="F32" s="25">
        <f t="shared" si="10"/>
        <v>-24024.1</v>
      </c>
      <c r="G32" s="25">
        <f t="shared" si="10"/>
        <v>-4394.6</v>
      </c>
      <c r="H32" s="25">
        <f t="shared" si="10"/>
        <v>-28762.7</v>
      </c>
      <c r="I32" s="25">
        <f t="shared" si="10"/>
        <v>-42260.4</v>
      </c>
      <c r="J32" s="25">
        <f t="shared" si="10"/>
        <v>-4661.2</v>
      </c>
      <c r="K32" s="25">
        <f t="shared" si="10"/>
        <v>-34615</v>
      </c>
      <c r="L32" s="25">
        <f t="shared" si="10"/>
        <v>-28229.5</v>
      </c>
      <c r="M32" s="25">
        <f t="shared" si="10"/>
        <v>-28418.7</v>
      </c>
      <c r="N32" s="25">
        <f t="shared" si="10"/>
        <v>-26539.6</v>
      </c>
      <c r="O32" s="25">
        <f t="shared" si="10"/>
        <v>-11072.5</v>
      </c>
      <c r="P32" s="25">
        <f t="shared" si="10"/>
        <v>-7064.9</v>
      </c>
      <c r="Q32" s="25">
        <f t="shared" si="10"/>
        <v>-310705.10000000003</v>
      </c>
    </row>
    <row r="33" spans="1:17" ht="18.75" customHeight="1">
      <c r="A33" s="17" t="s">
        <v>62</v>
      </c>
      <c r="B33" s="26">
        <f>+B34</f>
        <v>-31424.4</v>
      </c>
      <c r="C33" s="26">
        <f>+C34</f>
        <v>-5878.1</v>
      </c>
      <c r="D33" s="26">
        <f>+D34</f>
        <v>-25245.3</v>
      </c>
      <c r="E33" s="26">
        <f aca="true" t="shared" si="11" ref="E33:Q33">+E34</f>
        <v>-8114.1</v>
      </c>
      <c r="F33" s="26">
        <f t="shared" si="11"/>
        <v>-24024.1</v>
      </c>
      <c r="G33" s="26">
        <f t="shared" si="11"/>
        <v>-4394.6</v>
      </c>
      <c r="H33" s="26">
        <f t="shared" si="11"/>
        <v>-28762.7</v>
      </c>
      <c r="I33" s="26">
        <f t="shared" si="11"/>
        <v>-41722.9</v>
      </c>
      <c r="J33" s="26">
        <f t="shared" si="11"/>
        <v>-4661.2</v>
      </c>
      <c r="K33" s="26">
        <f t="shared" si="11"/>
        <v>-34615</v>
      </c>
      <c r="L33" s="26">
        <f t="shared" si="11"/>
        <v>-28229.5</v>
      </c>
      <c r="M33" s="26">
        <f t="shared" si="11"/>
        <v>-28418.7</v>
      </c>
      <c r="N33" s="26">
        <f t="shared" si="11"/>
        <v>-26539.6</v>
      </c>
      <c r="O33" s="26">
        <f t="shared" si="11"/>
        <v>-11072.5</v>
      </c>
      <c r="P33" s="26">
        <f t="shared" si="11"/>
        <v>-7064.9</v>
      </c>
      <c r="Q33" s="26">
        <f t="shared" si="11"/>
        <v>-310167.60000000003</v>
      </c>
    </row>
    <row r="34" spans="1:28" ht="18.75" customHeight="1">
      <c r="A34" s="13" t="s">
        <v>39</v>
      </c>
      <c r="B34" s="20">
        <f aca="true" t="shared" si="12" ref="B34:G34">ROUND(-B9*$F$3,2)</f>
        <v>-31424.4</v>
      </c>
      <c r="C34" s="20">
        <f t="shared" si="12"/>
        <v>-5878.1</v>
      </c>
      <c r="D34" s="20">
        <f t="shared" si="12"/>
        <v>-25245.3</v>
      </c>
      <c r="E34" s="20">
        <f t="shared" si="12"/>
        <v>-8114.1</v>
      </c>
      <c r="F34" s="20">
        <f t="shared" si="12"/>
        <v>-24024.1</v>
      </c>
      <c r="G34" s="20">
        <f t="shared" si="12"/>
        <v>-4394.6</v>
      </c>
      <c r="H34" s="20">
        <f aca="true" t="shared" si="13" ref="H34:P34">ROUND(-H9*$F$3,2)</f>
        <v>-28762.7</v>
      </c>
      <c r="I34" s="20">
        <f t="shared" si="13"/>
        <v>-41722.9</v>
      </c>
      <c r="J34" s="20">
        <f t="shared" si="13"/>
        <v>-4661.2</v>
      </c>
      <c r="K34" s="20">
        <f>ROUND(-K9*$F$3,2)</f>
        <v>-34615</v>
      </c>
      <c r="L34" s="20">
        <f>ROUND(-L9*$F$3,2)</f>
        <v>-28229.5</v>
      </c>
      <c r="M34" s="20">
        <f>ROUND(-M9*$F$3,2)</f>
        <v>-28418.7</v>
      </c>
      <c r="N34" s="20">
        <f>ROUND(-N9*$F$3,2)</f>
        <v>-26539.6</v>
      </c>
      <c r="O34" s="20">
        <f t="shared" si="13"/>
        <v>-11072.5</v>
      </c>
      <c r="P34" s="20">
        <f t="shared" si="13"/>
        <v>-7064.9</v>
      </c>
      <c r="Q34" s="44">
        <f aca="true" t="shared" si="14" ref="Q34:Q45">SUM(B34:P34)</f>
        <v>-310167.60000000003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-537.5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-537.5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-537.5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-537.5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259640.9406</v>
      </c>
      <c r="C46" s="29">
        <f t="shared" si="16"/>
        <v>63794.253200000014</v>
      </c>
      <c r="D46" s="29">
        <f t="shared" si="16"/>
        <v>169550.5695</v>
      </c>
      <c r="E46" s="29">
        <f t="shared" si="16"/>
        <v>58688.186200000004</v>
      </c>
      <c r="F46" s="29">
        <f t="shared" si="16"/>
        <v>209566.84600000002</v>
      </c>
      <c r="G46" s="29">
        <f t="shared" si="16"/>
        <v>63997.1344</v>
      </c>
      <c r="H46" s="29">
        <f t="shared" si="16"/>
        <v>277893.0636</v>
      </c>
      <c r="I46" s="29">
        <f t="shared" si="16"/>
        <v>277678.19519999996</v>
      </c>
      <c r="J46" s="29">
        <f t="shared" si="16"/>
        <v>33953.375</v>
      </c>
      <c r="K46" s="29">
        <f t="shared" si="16"/>
        <v>212517.23940000002</v>
      </c>
      <c r="L46" s="29">
        <f t="shared" si="16"/>
        <v>260882.83999999997</v>
      </c>
      <c r="M46" s="29">
        <f t="shared" si="16"/>
        <v>336601.1051</v>
      </c>
      <c r="N46" s="29">
        <f t="shared" si="16"/>
        <v>339811.78640000004</v>
      </c>
      <c r="O46" s="29">
        <f t="shared" si="16"/>
        <v>141279.9842</v>
      </c>
      <c r="P46" s="29">
        <f t="shared" si="16"/>
        <v>68405.38140000001</v>
      </c>
      <c r="Q46" s="29">
        <f>SUM(B46:P46)</f>
        <v>2774260.9001999996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259640.94</v>
      </c>
      <c r="C49" s="35">
        <f aca="true" t="shared" si="17" ref="C49:P49">SUM(C50:C64)</f>
        <v>63794.25</v>
      </c>
      <c r="D49" s="35">
        <f t="shared" si="17"/>
        <v>169550.57</v>
      </c>
      <c r="E49" s="35">
        <f t="shared" si="17"/>
        <v>58688.18</v>
      </c>
      <c r="F49" s="35">
        <f t="shared" si="17"/>
        <v>209566.85</v>
      </c>
      <c r="G49" s="35">
        <f t="shared" si="17"/>
        <v>63997.13</v>
      </c>
      <c r="H49" s="35">
        <f t="shared" si="17"/>
        <v>277893.06</v>
      </c>
      <c r="I49" s="35">
        <f t="shared" si="17"/>
        <v>277678.2</v>
      </c>
      <c r="J49" s="35">
        <f t="shared" si="17"/>
        <v>33953.38</v>
      </c>
      <c r="K49" s="35">
        <f t="shared" si="17"/>
        <v>212517.24</v>
      </c>
      <c r="L49" s="35">
        <f t="shared" si="17"/>
        <v>260882.84</v>
      </c>
      <c r="M49" s="35">
        <f t="shared" si="17"/>
        <v>336601.11</v>
      </c>
      <c r="N49" s="35">
        <f t="shared" si="17"/>
        <v>339811.79</v>
      </c>
      <c r="O49" s="35">
        <f t="shared" si="17"/>
        <v>141279.98</v>
      </c>
      <c r="P49" s="35">
        <f t="shared" si="17"/>
        <v>68405.38</v>
      </c>
      <c r="Q49" s="29">
        <f>SUM(Q50:Q64)</f>
        <v>2774260.9</v>
      </c>
      <c r="S49" s="64"/>
    </row>
    <row r="50" spans="1:20" ht="18.75" customHeight="1">
      <c r="A50" s="17" t="s">
        <v>83</v>
      </c>
      <c r="B50" s="35">
        <v>259640.94</v>
      </c>
      <c r="C50" s="34">
        <v>0</v>
      </c>
      <c r="D50" s="35">
        <v>169550.57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429191.51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63794.25</v>
      </c>
      <c r="D51" s="34">
        <v>0</v>
      </c>
      <c r="E51" s="35">
        <v>58688.18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122482.43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209566.85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209566.85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63997.13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63997.13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277893.06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277893.06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277678.2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277678.2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33953.38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33953.38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212517.24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212517.24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260882.84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260882.84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336601.11</v>
      </c>
      <c r="N59" s="34">
        <v>0</v>
      </c>
      <c r="O59" s="34">
        <v>0</v>
      </c>
      <c r="P59" s="34">
        <v>0</v>
      </c>
      <c r="Q59" s="29">
        <f t="shared" si="18"/>
        <v>336601.11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339811.79</v>
      </c>
      <c r="O60" s="34">
        <v>0</v>
      </c>
      <c r="P60" s="34">
        <v>0</v>
      </c>
      <c r="Q60" s="29">
        <f t="shared" si="18"/>
        <v>339811.79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141279.98</v>
      </c>
      <c r="P61" s="34">
        <v>0</v>
      </c>
      <c r="Q61" s="29">
        <f t="shared" si="18"/>
        <v>141279.98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68405.38</v>
      </c>
      <c r="Q62" s="29">
        <f t="shared" si="18"/>
        <v>68405.38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1.9577999999999998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2019-08-08T18:22:45Z</dcterms:modified>
  <cp:category/>
  <cp:version/>
  <cp:contentType/>
  <cp:contentStatus/>
</cp:coreProperties>
</file>