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<sst xmlns="http://schemas.openxmlformats.org/spreadsheetml/2006/main" count="104" uniqueCount="98">
  <si>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</si>
  <si>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</si>
  <si>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</si>
  <si>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</si>
  <si>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</si>
  <si>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</si>
  <si>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</si>
  <si>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</si>
  <si>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</si>
  <si>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</si>
  <si>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</si>
  <si>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</si>
  <si>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</si>
  <si>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</si>
  <si>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</si>
  <si>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</si>
  <si>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</si>
  <si>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</si>
  <si>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</si>
  <si>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</si>
  <si>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</si>
  <si>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</si>
  <si>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</si>
  <si>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</si>
  <si>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</si>
  <si>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</si>
  <si>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</si>
  <si>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</si>
  <si>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</si>
  <si>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</si>
  <si>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</si>
  <si>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</si>
  <si>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</si>
  <si>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</si>
  <si>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</si>
  <si>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</si>
  <si>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</si>
  <si>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</si>
  <si>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</si>
  <si>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</si>
  <si>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</si>
  <si>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</si>
  <si>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</si>
  <si>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</si>
  <si>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</si>
  <si>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</si>
  <si>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</si>
  <si>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</si>
  <si>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</si>
  <si>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</si>
  <si>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</si>
  <si>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</si>
  <si>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</si>
  <si>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</si>
  <si>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</si>
  <si>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</si>
  <si>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</si>
  <si>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</si>
  <si>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</si>
  <si>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</si>
  <si>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</si>
  <si>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</si>
  <si>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</si>
  <si>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</si>
  <si>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</si>
  <si>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</si>
  <si>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</si>
  <si>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</si>
  <si>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</si>
  <si>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</si>
  <si>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</si>
  <si>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</si>
  <si>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</si>
  <si>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</si>
  <si>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</si>
  <si>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</si>
  <si>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</si>
  <si>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</si>
  <si>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</si>
  <si>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</si>
  <si>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</si>
  <si>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</si>
  <si>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</si>
  <si>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</si>
  <si>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</si>
  <si>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</si>
  <si>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</si>
  <si>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</si>
  <si>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</si>
  <si>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</si>
  <si>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</si>
  <si>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</si>
  <si>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</si>
  <si>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</si>
  <si>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</si>
  <si>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</si>
  <si>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</si>
  <si>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03/08/19 - VENCIMENTO 09/08/19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</si>
</sst>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237257</v>
      </c>
      <c r="C7" s="10">
        <f>C8+C18+C22</f>
        <v>47331</v>
      </c>
      <c r="D7" s="10">
        <f>D8+D18+D22</f>
        <v>150692</v>
      </c>
      <c r="E7" s="10">
        <f t="shared" si="0"/>
        <v>49453</v>
      </c>
      <c r="F7" s="10">
        <f t="shared" si="0"/>
        <v>227799</v>
      </c>
      <c r="G7" s="10">
        <f t="shared" si="0"/>
        <v>43863</v>
      </c>
      <c r="H7" s="10">
        <f t="shared" si="0"/>
        <v>199003</v>
      </c>
      <c r="I7" s="10">
        <f t="shared" si="0"/>
        <v>305832</v>
      </c>
      <c r="J7" s="10">
        <f t="shared" si="0"/>
        <v>34548</v>
      </c>
      <c r="K7" s="10">
        <f t="shared" si="0"/>
        <v>207993</v>
      </c>
      <c r="L7" s="10">
        <f t="shared" si="0"/>
        <v>182884</v>
      </c>
      <c r="M7" s="10">
        <f t="shared" si="0"/>
        <v>265118</v>
      </c>
      <c r="N7" s="10">
        <f t="shared" si="0"/>
        <v>232324</v>
      </c>
      <c r="O7" s="10">
        <f t="shared" si="0"/>
        <v>81462</v>
      </c>
      <c r="P7" s="10">
        <f t="shared" si="0"/>
        <v>51875</v>
      </c>
      <c r="Q7" s="10">
        <f>+Q8+Q18+Q22</f>
        <v>2317434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112014</v>
      </c>
      <c r="C8" s="12">
        <f>+C9+C10+C14</f>
        <v>22496</v>
      </c>
      <c r="D8" s="12">
        <f>+D9+D10+D14</f>
        <v>75545</v>
      </c>
      <c r="E8" s="12">
        <f t="shared" si="1"/>
        <v>25226</v>
      </c>
      <c r="F8" s="12">
        <f t="shared" si="1"/>
        <v>120958</v>
      </c>
      <c r="G8" s="12">
        <f t="shared" si="1"/>
        <v>20985</v>
      </c>
      <c r="H8" s="12">
        <f t="shared" si="1"/>
        <v>99523</v>
      </c>
      <c r="I8" s="12">
        <f t="shared" si="1"/>
        <v>152379</v>
      </c>
      <c r="J8" s="12">
        <f t="shared" si="1"/>
        <v>17472</v>
      </c>
      <c r="K8" s="12">
        <f t="shared" si="1"/>
        <v>101784</v>
      </c>
      <c r="L8" s="12">
        <f t="shared" si="1"/>
        <v>92665</v>
      </c>
      <c r="M8" s="12">
        <f t="shared" si="1"/>
        <v>137742</v>
      </c>
      <c r="N8" s="12">
        <f t="shared" si="1"/>
        <v>117024</v>
      </c>
      <c r="O8" s="12">
        <f t="shared" si="1"/>
        <v>44909</v>
      </c>
      <c r="P8" s="12">
        <f t="shared" si="1"/>
        <v>30408</v>
      </c>
      <c r="Q8" s="12">
        <f>SUM(B8:P8)</f>
        <v>1171130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11562</v>
      </c>
      <c r="C9" s="14">
        <v>2182</v>
      </c>
      <c r="D9" s="14">
        <v>9695</v>
      </c>
      <c r="E9" s="14">
        <v>3966</v>
      </c>
      <c r="F9" s="14">
        <v>10215</v>
      </c>
      <c r="G9" s="14">
        <v>1999</v>
      </c>
      <c r="H9" s="14">
        <v>8917</v>
      </c>
      <c r="I9" s="14">
        <v>15626</v>
      </c>
      <c r="J9" s="14">
        <v>2272</v>
      </c>
      <c r="K9" s="14">
        <v>13591</v>
      </c>
      <c r="L9" s="14">
        <v>10616</v>
      </c>
      <c r="M9" s="14">
        <v>9898</v>
      </c>
      <c r="N9" s="14">
        <v>9562</v>
      </c>
      <c r="O9" s="14">
        <v>4629</v>
      </c>
      <c r="P9" s="14">
        <v>3416</v>
      </c>
      <c r="Q9" s="12">
        <f aca="true" t="shared" si="2" ref="Q9:Q17">SUM(B9:P9)</f>
        <v>118146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94591</v>
      </c>
      <c r="C10" s="14">
        <f t="shared" si="3"/>
        <v>19156</v>
      </c>
      <c r="D10" s="14">
        <f t="shared" si="3"/>
        <v>62117</v>
      </c>
      <c r="E10" s="14">
        <f t="shared" si="3"/>
        <v>19983</v>
      </c>
      <c r="F10" s="14">
        <f t="shared" si="3"/>
        <v>104912</v>
      </c>
      <c r="G10" s="14">
        <f t="shared" si="3"/>
        <v>17918</v>
      </c>
      <c r="H10" s="14">
        <f t="shared" si="3"/>
        <v>85488</v>
      </c>
      <c r="I10" s="14">
        <f t="shared" si="3"/>
        <v>128100</v>
      </c>
      <c r="J10" s="14">
        <f t="shared" si="3"/>
        <v>14344</v>
      </c>
      <c r="K10" s="14">
        <f t="shared" si="3"/>
        <v>83195</v>
      </c>
      <c r="L10" s="14">
        <f t="shared" si="3"/>
        <v>77214</v>
      </c>
      <c r="M10" s="14">
        <f t="shared" si="3"/>
        <v>120253</v>
      </c>
      <c r="N10" s="14">
        <f t="shared" si="3"/>
        <v>100705</v>
      </c>
      <c r="O10" s="14">
        <f t="shared" si="3"/>
        <v>38292</v>
      </c>
      <c r="P10" s="14">
        <f t="shared" si="3"/>
        <v>25755</v>
      </c>
      <c r="Q10" s="12">
        <f t="shared" si="2"/>
        <v>992023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43679</v>
      </c>
      <c r="C11" s="14">
        <v>8840</v>
      </c>
      <c r="D11" s="14">
        <v>29456</v>
      </c>
      <c r="E11" s="14">
        <v>10289</v>
      </c>
      <c r="F11" s="14">
        <v>47639</v>
      </c>
      <c r="G11" s="14">
        <v>8360</v>
      </c>
      <c r="H11" s="14">
        <v>39447</v>
      </c>
      <c r="I11" s="14">
        <v>59974</v>
      </c>
      <c r="J11" s="14">
        <v>7045</v>
      </c>
      <c r="K11" s="14">
        <v>39913</v>
      </c>
      <c r="L11" s="14">
        <v>35377</v>
      </c>
      <c r="M11" s="14">
        <v>56523</v>
      </c>
      <c r="N11" s="14">
        <v>45089</v>
      </c>
      <c r="O11" s="14">
        <v>16557</v>
      </c>
      <c r="P11" s="14">
        <v>10890</v>
      </c>
      <c r="Q11" s="12">
        <f t="shared" si="2"/>
        <v>459078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48458</v>
      </c>
      <c r="C12" s="14">
        <v>9861</v>
      </c>
      <c r="D12" s="14">
        <v>30453</v>
      </c>
      <c r="E12" s="14">
        <v>9128</v>
      </c>
      <c r="F12" s="14">
        <v>55240</v>
      </c>
      <c r="G12" s="14">
        <v>8979</v>
      </c>
      <c r="H12" s="14">
        <v>43653</v>
      </c>
      <c r="I12" s="14">
        <v>63614</v>
      </c>
      <c r="J12" s="14">
        <v>6903</v>
      </c>
      <c r="K12" s="14">
        <v>41160</v>
      </c>
      <c r="L12" s="14">
        <v>39889</v>
      </c>
      <c r="M12" s="14">
        <v>61028</v>
      </c>
      <c r="N12" s="14">
        <v>53375</v>
      </c>
      <c r="O12" s="14">
        <v>20818</v>
      </c>
      <c r="P12" s="14">
        <v>14263</v>
      </c>
      <c r="Q12" s="12">
        <f t="shared" si="2"/>
        <v>506822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2454</v>
      </c>
      <c r="C13" s="14">
        <v>455</v>
      </c>
      <c r="D13" s="14">
        <v>2208</v>
      </c>
      <c r="E13" s="14">
        <v>566</v>
      </c>
      <c r="F13" s="14">
        <v>2033</v>
      </c>
      <c r="G13" s="14">
        <v>579</v>
      </c>
      <c r="H13" s="14">
        <v>2388</v>
      </c>
      <c r="I13" s="14">
        <v>4512</v>
      </c>
      <c r="J13" s="14">
        <v>396</v>
      </c>
      <c r="K13" s="14">
        <v>2122</v>
      </c>
      <c r="L13" s="14">
        <v>1948</v>
      </c>
      <c r="M13" s="14">
        <v>2702</v>
      </c>
      <c r="N13" s="14">
        <v>2241</v>
      </c>
      <c r="O13" s="14">
        <v>917</v>
      </c>
      <c r="P13" s="14">
        <v>602</v>
      </c>
      <c r="Q13" s="12">
        <f t="shared" si="2"/>
        <v>26123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5861</v>
      </c>
      <c r="C14" s="14">
        <f t="shared" si="4"/>
        <v>1158</v>
      </c>
      <c r="D14" s="14">
        <f t="shared" si="4"/>
        <v>3733</v>
      </c>
      <c r="E14" s="14">
        <f t="shared" si="4"/>
        <v>1277</v>
      </c>
      <c r="F14" s="14">
        <f t="shared" si="4"/>
        <v>5831</v>
      </c>
      <c r="G14" s="14">
        <f t="shared" si="4"/>
        <v>1068</v>
      </c>
      <c r="H14" s="14">
        <f t="shared" si="4"/>
        <v>5118</v>
      </c>
      <c r="I14" s="14">
        <f t="shared" si="4"/>
        <v>8653</v>
      </c>
      <c r="J14" s="14">
        <f t="shared" si="4"/>
        <v>856</v>
      </c>
      <c r="K14" s="14">
        <f t="shared" si="4"/>
        <v>4998</v>
      </c>
      <c r="L14" s="14">
        <f t="shared" si="4"/>
        <v>4835</v>
      </c>
      <c r="M14" s="14">
        <f t="shared" si="4"/>
        <v>7591</v>
      </c>
      <c r="N14" s="14">
        <f t="shared" si="4"/>
        <v>6757</v>
      </c>
      <c r="O14" s="14">
        <f t="shared" si="4"/>
        <v>1988</v>
      </c>
      <c r="P14" s="14">
        <f t="shared" si="4"/>
        <v>1237</v>
      </c>
      <c r="Q14" s="12">
        <f t="shared" si="2"/>
        <v>60961</v>
      </c>
    </row>
    <row r="15" spans="1:28" ht="18.75" customHeight="1">
      <c r="A15" s="15" t="s">
        <v>13</v>
      </c>
      <c r="B15" s="14">
        <v>5857</v>
      </c>
      <c r="C15" s="14">
        <v>1149</v>
      </c>
      <c r="D15" s="14">
        <v>3733</v>
      </c>
      <c r="E15" s="14">
        <v>1276</v>
      </c>
      <c r="F15" s="14">
        <v>5823</v>
      </c>
      <c r="G15" s="14">
        <v>1066</v>
      </c>
      <c r="H15" s="14">
        <v>5116</v>
      </c>
      <c r="I15" s="14">
        <v>8644</v>
      </c>
      <c r="J15" s="14">
        <v>856</v>
      </c>
      <c r="K15" s="14">
        <v>4989</v>
      </c>
      <c r="L15" s="14">
        <v>4829</v>
      </c>
      <c r="M15" s="14">
        <v>7577</v>
      </c>
      <c r="N15" s="14">
        <v>6749</v>
      </c>
      <c r="O15" s="14">
        <v>1984</v>
      </c>
      <c r="P15" s="14">
        <v>1235</v>
      </c>
      <c r="Q15" s="12">
        <f t="shared" si="2"/>
        <v>60883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0</v>
      </c>
      <c r="C16" s="14">
        <v>3</v>
      </c>
      <c r="D16" s="14">
        <v>0</v>
      </c>
      <c r="E16" s="14">
        <v>1</v>
      </c>
      <c r="F16" s="14">
        <v>2</v>
      </c>
      <c r="G16" s="14">
        <v>1</v>
      </c>
      <c r="H16" s="14">
        <v>1</v>
      </c>
      <c r="I16" s="14">
        <v>6</v>
      </c>
      <c r="J16" s="14">
        <v>0</v>
      </c>
      <c r="K16" s="14">
        <v>5</v>
      </c>
      <c r="L16" s="14">
        <v>2</v>
      </c>
      <c r="M16" s="14">
        <v>5</v>
      </c>
      <c r="N16" s="14">
        <v>4</v>
      </c>
      <c r="O16" s="14">
        <v>3</v>
      </c>
      <c r="P16" s="14">
        <v>0</v>
      </c>
      <c r="Q16" s="12">
        <f t="shared" si="2"/>
        <v>33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4</v>
      </c>
      <c r="C17" s="14">
        <v>6</v>
      </c>
      <c r="D17" s="14">
        <v>0</v>
      </c>
      <c r="E17" s="14">
        <v>0</v>
      </c>
      <c r="F17" s="14">
        <v>6</v>
      </c>
      <c r="G17" s="14">
        <v>1</v>
      </c>
      <c r="H17" s="14">
        <v>1</v>
      </c>
      <c r="I17" s="14">
        <v>3</v>
      </c>
      <c r="J17" s="14">
        <v>0</v>
      </c>
      <c r="K17" s="14">
        <v>4</v>
      </c>
      <c r="L17" s="14">
        <v>4</v>
      </c>
      <c r="M17" s="14">
        <v>9</v>
      </c>
      <c r="N17" s="14">
        <v>4</v>
      </c>
      <c r="O17" s="14">
        <v>1</v>
      </c>
      <c r="P17" s="14">
        <v>2</v>
      </c>
      <c r="Q17" s="12">
        <f t="shared" si="2"/>
        <v>45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67272</v>
      </c>
      <c r="C18" s="18">
        <f t="shared" si="5"/>
        <v>12351</v>
      </c>
      <c r="D18" s="18">
        <f t="shared" si="5"/>
        <v>35994</v>
      </c>
      <c r="E18" s="18">
        <f t="shared" si="5"/>
        <v>12031</v>
      </c>
      <c r="F18" s="18">
        <f t="shared" si="5"/>
        <v>48303</v>
      </c>
      <c r="G18" s="18">
        <f t="shared" si="5"/>
        <v>9759</v>
      </c>
      <c r="H18" s="18">
        <f t="shared" si="5"/>
        <v>45928</v>
      </c>
      <c r="I18" s="18">
        <f t="shared" si="5"/>
        <v>68660</v>
      </c>
      <c r="J18" s="18">
        <f t="shared" si="5"/>
        <v>8262</v>
      </c>
      <c r="K18" s="18">
        <f t="shared" si="5"/>
        <v>52699</v>
      </c>
      <c r="L18" s="18">
        <f t="shared" si="5"/>
        <v>44741</v>
      </c>
      <c r="M18" s="18">
        <f t="shared" si="5"/>
        <v>71501</v>
      </c>
      <c r="N18" s="18">
        <f t="shared" si="5"/>
        <v>70791</v>
      </c>
      <c r="O18" s="18">
        <f t="shared" si="5"/>
        <v>23151</v>
      </c>
      <c r="P18" s="18">
        <f t="shared" si="5"/>
        <v>13810</v>
      </c>
      <c r="Q18" s="12">
        <f aca="true" t="shared" si="6" ref="Q18:Q24">SUM(B18:P18)</f>
        <v>585253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31131</v>
      </c>
      <c r="C19" s="14">
        <v>5801</v>
      </c>
      <c r="D19" s="14">
        <v>17460</v>
      </c>
      <c r="E19" s="14">
        <v>6657</v>
      </c>
      <c r="F19" s="14">
        <v>20160</v>
      </c>
      <c r="G19" s="14">
        <v>4459</v>
      </c>
      <c r="H19" s="14">
        <v>20672</v>
      </c>
      <c r="I19" s="14">
        <v>31546</v>
      </c>
      <c r="J19" s="14">
        <v>4266</v>
      </c>
      <c r="K19" s="14">
        <v>26252</v>
      </c>
      <c r="L19" s="14">
        <v>20327</v>
      </c>
      <c r="M19" s="14">
        <v>33018</v>
      </c>
      <c r="N19" s="14">
        <v>31929</v>
      </c>
      <c r="O19" s="14">
        <v>10539</v>
      </c>
      <c r="P19" s="14">
        <v>5923</v>
      </c>
      <c r="Q19" s="12">
        <f t="shared" si="6"/>
        <v>270140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34917</v>
      </c>
      <c r="C20" s="14">
        <v>6339</v>
      </c>
      <c r="D20" s="14">
        <v>17659</v>
      </c>
      <c r="E20" s="14">
        <v>5150</v>
      </c>
      <c r="F20" s="14">
        <v>27431</v>
      </c>
      <c r="G20" s="14">
        <v>5083</v>
      </c>
      <c r="H20" s="14">
        <v>24303</v>
      </c>
      <c r="I20" s="14">
        <v>35389</v>
      </c>
      <c r="J20" s="14">
        <v>3836</v>
      </c>
      <c r="K20" s="14">
        <v>25574</v>
      </c>
      <c r="L20" s="14">
        <v>23556</v>
      </c>
      <c r="M20" s="14">
        <v>37245</v>
      </c>
      <c r="N20" s="14">
        <v>37720</v>
      </c>
      <c r="O20" s="14">
        <v>12210</v>
      </c>
      <c r="P20" s="14">
        <v>7652</v>
      </c>
      <c r="Q20" s="12">
        <f t="shared" si="6"/>
        <v>304064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1224</v>
      </c>
      <c r="C21" s="14">
        <v>211</v>
      </c>
      <c r="D21" s="14">
        <v>875</v>
      </c>
      <c r="E21" s="14">
        <v>224</v>
      </c>
      <c r="F21" s="14">
        <v>712</v>
      </c>
      <c r="G21" s="14">
        <v>217</v>
      </c>
      <c r="H21" s="14">
        <v>953</v>
      </c>
      <c r="I21" s="14">
        <v>1725</v>
      </c>
      <c r="J21" s="14">
        <v>160</v>
      </c>
      <c r="K21" s="14">
        <v>873</v>
      </c>
      <c r="L21" s="14">
        <v>858</v>
      </c>
      <c r="M21" s="14">
        <v>1238</v>
      </c>
      <c r="N21" s="14">
        <v>1142</v>
      </c>
      <c r="O21" s="14">
        <v>402</v>
      </c>
      <c r="P21" s="14">
        <v>235</v>
      </c>
      <c r="Q21" s="12">
        <f t="shared" si="6"/>
        <v>11049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57971</v>
      </c>
      <c r="C22" s="14">
        <f t="shared" si="7"/>
        <v>12484</v>
      </c>
      <c r="D22" s="14">
        <f t="shared" si="7"/>
        <v>39153</v>
      </c>
      <c r="E22" s="14">
        <f t="shared" si="7"/>
        <v>12196</v>
      </c>
      <c r="F22" s="14">
        <f t="shared" si="7"/>
        <v>58538</v>
      </c>
      <c r="G22" s="14">
        <f t="shared" si="7"/>
        <v>13119</v>
      </c>
      <c r="H22" s="14">
        <f t="shared" si="7"/>
        <v>53552</v>
      </c>
      <c r="I22" s="14">
        <f t="shared" si="7"/>
        <v>84793</v>
      </c>
      <c r="J22" s="14">
        <f t="shared" si="7"/>
        <v>8814</v>
      </c>
      <c r="K22" s="14">
        <f t="shared" si="7"/>
        <v>53510</v>
      </c>
      <c r="L22" s="14">
        <f t="shared" si="7"/>
        <v>45478</v>
      </c>
      <c r="M22" s="14">
        <f t="shared" si="7"/>
        <v>55875</v>
      </c>
      <c r="N22" s="14">
        <f t="shared" si="7"/>
        <v>44509</v>
      </c>
      <c r="O22" s="14">
        <f t="shared" si="7"/>
        <v>13402</v>
      </c>
      <c r="P22" s="14">
        <f t="shared" si="7"/>
        <v>7657</v>
      </c>
      <c r="Q22" s="12">
        <f t="shared" si="6"/>
        <v>561051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39129</v>
      </c>
      <c r="C23" s="14">
        <v>8155</v>
      </c>
      <c r="D23" s="14">
        <v>29676</v>
      </c>
      <c r="E23" s="14">
        <v>9061</v>
      </c>
      <c r="F23" s="14">
        <v>40716</v>
      </c>
      <c r="G23" s="14">
        <v>9635</v>
      </c>
      <c r="H23" s="14">
        <v>38273</v>
      </c>
      <c r="I23" s="14">
        <v>62813</v>
      </c>
      <c r="J23" s="14">
        <v>7006</v>
      </c>
      <c r="K23" s="14">
        <v>40427</v>
      </c>
      <c r="L23" s="14">
        <v>32681</v>
      </c>
      <c r="M23" s="14">
        <v>40247</v>
      </c>
      <c r="N23" s="14">
        <v>32133</v>
      </c>
      <c r="O23" s="14">
        <v>9830</v>
      </c>
      <c r="P23" s="14">
        <v>5307</v>
      </c>
      <c r="Q23" s="12">
        <f t="shared" si="6"/>
        <v>405089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18842</v>
      </c>
      <c r="C24" s="14">
        <v>4329</v>
      </c>
      <c r="D24" s="14">
        <v>9477</v>
      </c>
      <c r="E24" s="14">
        <v>3135</v>
      </c>
      <c r="F24" s="14">
        <v>17822</v>
      </c>
      <c r="G24" s="14">
        <v>3484</v>
      </c>
      <c r="H24" s="14">
        <v>15279</v>
      </c>
      <c r="I24" s="14">
        <v>21980</v>
      </c>
      <c r="J24" s="14">
        <v>1808</v>
      </c>
      <c r="K24" s="14">
        <v>13083</v>
      </c>
      <c r="L24" s="14">
        <v>12797</v>
      </c>
      <c r="M24" s="14">
        <v>15628</v>
      </c>
      <c r="N24" s="14">
        <v>12376</v>
      </c>
      <c r="O24" s="14">
        <v>3572</v>
      </c>
      <c r="P24" s="14">
        <v>2350</v>
      </c>
      <c r="Q24" s="12">
        <f t="shared" si="6"/>
        <v>155962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540737.6089000001</v>
      </c>
      <c r="C28" s="56">
        <f>C29+C30</f>
        <v>123625.24080000001</v>
      </c>
      <c r="D28" s="56">
        <f>D29+D30</f>
        <v>355683.756</v>
      </c>
      <c r="E28" s="56">
        <f aca="true" t="shared" si="8" ref="E28:P28">E29+E30</f>
        <v>137606.0434</v>
      </c>
      <c r="F28" s="56">
        <f t="shared" si="8"/>
        <v>483378.462</v>
      </c>
      <c r="G28" s="56">
        <f t="shared" si="8"/>
        <v>136905.1956</v>
      </c>
      <c r="H28" s="56">
        <f t="shared" si="8"/>
        <v>490255.69409999996</v>
      </c>
      <c r="I28" s="56">
        <f t="shared" si="8"/>
        <v>603619.8996</v>
      </c>
      <c r="J28" s="56">
        <f t="shared" si="8"/>
        <v>86542.73999999999</v>
      </c>
      <c r="K28" s="56">
        <f t="shared" si="8"/>
        <v>479080.94659999997</v>
      </c>
      <c r="L28" s="56">
        <f t="shared" si="8"/>
        <v>497924.262</v>
      </c>
      <c r="M28" s="56">
        <f t="shared" si="8"/>
        <v>630195.3614</v>
      </c>
      <c r="N28" s="56">
        <f t="shared" si="8"/>
        <v>615593.1155999999</v>
      </c>
      <c r="O28" s="56">
        <f t="shared" si="8"/>
        <v>277551.6004</v>
      </c>
      <c r="P28" s="56">
        <f t="shared" si="8"/>
        <v>147667.475</v>
      </c>
      <c r="Q28" s="56">
        <f>SUM(B28:P28)</f>
        <v>5606367.401400001</v>
      </c>
      <c r="S28" s="62"/>
    </row>
    <row r="29" spans="1:17" ht="18.75" customHeight="1">
      <c r="A29" s="54" t="s">
        <v>38</v>
      </c>
      <c r="B29" s="52">
        <f aca="true" t="shared" si="9" ref="B29:P29">B26*B7</f>
        <v>533282.5589000001</v>
      </c>
      <c r="C29" s="52">
        <f>C26*C7</f>
        <v>122435.83080000001</v>
      </c>
      <c r="D29" s="52">
        <f>D26*D7</f>
        <v>348927.326</v>
      </c>
      <c r="E29" s="52">
        <f t="shared" si="9"/>
        <v>136381.4834</v>
      </c>
      <c r="F29" s="52">
        <f t="shared" si="9"/>
        <v>471088.332</v>
      </c>
      <c r="G29" s="52">
        <f t="shared" si="9"/>
        <v>136905.1956</v>
      </c>
      <c r="H29" s="52">
        <f t="shared" si="9"/>
        <v>472572.42409999995</v>
      </c>
      <c r="I29" s="52">
        <f t="shared" si="9"/>
        <v>598757.8896</v>
      </c>
      <c r="J29" s="52">
        <f t="shared" si="9"/>
        <v>86542.73999999999</v>
      </c>
      <c r="K29" s="52">
        <f t="shared" si="9"/>
        <v>475513.5966</v>
      </c>
      <c r="L29" s="52">
        <f t="shared" si="9"/>
        <v>479247.522</v>
      </c>
      <c r="M29" s="52">
        <f t="shared" si="9"/>
        <v>607729.9914</v>
      </c>
      <c r="N29" s="52">
        <f t="shared" si="9"/>
        <v>595771.6656</v>
      </c>
      <c r="O29" s="52">
        <f t="shared" si="9"/>
        <v>263464.4004</v>
      </c>
      <c r="P29" s="52">
        <f t="shared" si="9"/>
        <v>143517.375</v>
      </c>
      <c r="Q29" s="53">
        <f>SUM(B29:P29)</f>
        <v>5472138.331399999</v>
      </c>
    </row>
    <row r="30" spans="1:28" ht="18.75" customHeight="1">
      <c r="A30" s="17" t="s">
        <v>36</v>
      </c>
      <c r="B30" s="52">
        <v>7455.05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134229.07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-49716.6</v>
      </c>
      <c r="C32" s="25">
        <f>+C33+C35+C42+C43+C44-C45</f>
        <v>-9382.6</v>
      </c>
      <c r="D32" s="25">
        <f>+D33+D35+D42+D43+D44-D45</f>
        <v>-41688.5</v>
      </c>
      <c r="E32" s="25">
        <f t="shared" si="10"/>
        <v>-17053.8</v>
      </c>
      <c r="F32" s="25">
        <f t="shared" si="10"/>
        <v>-43924.5</v>
      </c>
      <c r="G32" s="25">
        <f t="shared" si="10"/>
        <v>-8595.7</v>
      </c>
      <c r="H32" s="25">
        <f t="shared" si="10"/>
        <v>-38343.1</v>
      </c>
      <c r="I32" s="25">
        <f t="shared" si="10"/>
        <v>-67729.3</v>
      </c>
      <c r="J32" s="25">
        <f t="shared" si="10"/>
        <v>-9769.6</v>
      </c>
      <c r="K32" s="25">
        <f t="shared" si="10"/>
        <v>-58441.3</v>
      </c>
      <c r="L32" s="25">
        <f t="shared" si="10"/>
        <v>-45648.8</v>
      </c>
      <c r="M32" s="25">
        <f t="shared" si="10"/>
        <v>-42561.4</v>
      </c>
      <c r="N32" s="25">
        <f t="shared" si="10"/>
        <v>-41116.6</v>
      </c>
      <c r="O32" s="25">
        <f t="shared" si="10"/>
        <v>-19904.7</v>
      </c>
      <c r="P32" s="25">
        <f t="shared" si="10"/>
        <v>-14688.8</v>
      </c>
      <c r="Q32" s="25">
        <f t="shared" si="10"/>
        <v>-508565.3</v>
      </c>
    </row>
    <row r="33" spans="1:17" ht="18.75" customHeight="1">
      <c r="A33" s="17" t="s">
        <v>62</v>
      </c>
      <c r="B33" s="26">
        <f>+B34</f>
        <v>-49716.6</v>
      </c>
      <c r="C33" s="26">
        <f>+C34</f>
        <v>-9382.6</v>
      </c>
      <c r="D33" s="26">
        <f>+D34</f>
        <v>-41688.5</v>
      </c>
      <c r="E33" s="26">
        <f aca="true" t="shared" si="11" ref="E33:Q33">+E34</f>
        <v>-17053.8</v>
      </c>
      <c r="F33" s="26">
        <f t="shared" si="11"/>
        <v>-43924.5</v>
      </c>
      <c r="G33" s="26">
        <f t="shared" si="11"/>
        <v>-8595.7</v>
      </c>
      <c r="H33" s="26">
        <f t="shared" si="11"/>
        <v>-38343.1</v>
      </c>
      <c r="I33" s="26">
        <f t="shared" si="11"/>
        <v>-67191.8</v>
      </c>
      <c r="J33" s="26">
        <f t="shared" si="11"/>
        <v>-9769.6</v>
      </c>
      <c r="K33" s="26">
        <f t="shared" si="11"/>
        <v>-58441.3</v>
      </c>
      <c r="L33" s="26">
        <f t="shared" si="11"/>
        <v>-45648.8</v>
      </c>
      <c r="M33" s="26">
        <f t="shared" si="11"/>
        <v>-42561.4</v>
      </c>
      <c r="N33" s="26">
        <f t="shared" si="11"/>
        <v>-41116.6</v>
      </c>
      <c r="O33" s="26">
        <f t="shared" si="11"/>
        <v>-19904.7</v>
      </c>
      <c r="P33" s="26">
        <f t="shared" si="11"/>
        <v>-14688.8</v>
      </c>
      <c r="Q33" s="26">
        <f t="shared" si="11"/>
        <v>-508027.8</v>
      </c>
    </row>
    <row r="34" spans="1:28" ht="18.75" customHeight="1">
      <c r="A34" s="13" t="s">
        <v>39</v>
      </c>
      <c r="B34" s="20">
        <f aca="true" t="shared" si="12" ref="B34:G34">ROUND(-B9*$F$3,2)</f>
        <v>-49716.6</v>
      </c>
      <c r="C34" s="20">
        <f t="shared" si="12"/>
        <v>-9382.6</v>
      </c>
      <c r="D34" s="20">
        <f t="shared" si="12"/>
        <v>-41688.5</v>
      </c>
      <c r="E34" s="20">
        <f t="shared" si="12"/>
        <v>-17053.8</v>
      </c>
      <c r="F34" s="20">
        <f t="shared" si="12"/>
        <v>-43924.5</v>
      </c>
      <c r="G34" s="20">
        <f t="shared" si="12"/>
        <v>-8595.7</v>
      </c>
      <c r="H34" s="20">
        <f aca="true" t="shared" si="13" ref="H34:P34">ROUND(-H9*$F$3,2)</f>
        <v>-38343.1</v>
      </c>
      <c r="I34" s="20">
        <f t="shared" si="13"/>
        <v>-67191.8</v>
      </c>
      <c r="J34" s="20">
        <f t="shared" si="13"/>
        <v>-9769.6</v>
      </c>
      <c r="K34" s="20">
        <f>ROUND(-K9*$F$3,2)</f>
        <v>-58441.3</v>
      </c>
      <c r="L34" s="20">
        <f>ROUND(-L9*$F$3,2)</f>
        <v>-45648.8</v>
      </c>
      <c r="M34" s="20">
        <f>ROUND(-M9*$F$3,2)</f>
        <v>-42561.4</v>
      </c>
      <c r="N34" s="20">
        <f>ROUND(-N9*$F$3,2)</f>
        <v>-41116.6</v>
      </c>
      <c r="O34" s="20">
        <f t="shared" si="13"/>
        <v>-19904.7</v>
      </c>
      <c r="P34" s="20">
        <f t="shared" si="13"/>
        <v>-14688.8</v>
      </c>
      <c r="Q34" s="44">
        <f aca="true" t="shared" si="14" ref="Q34:Q45">SUM(B34:P34)</f>
        <v>-508027.8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-537.5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-537.5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-537.5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-537.5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491021.00890000013</v>
      </c>
      <c r="C46" s="29">
        <f t="shared" si="16"/>
        <v>114242.64080000001</v>
      </c>
      <c r="D46" s="29">
        <f t="shared" si="16"/>
        <v>313995.256</v>
      </c>
      <c r="E46" s="29">
        <f t="shared" si="16"/>
        <v>120552.24339999999</v>
      </c>
      <c r="F46" s="29">
        <f t="shared" si="16"/>
        <v>439453.962</v>
      </c>
      <c r="G46" s="29">
        <f t="shared" si="16"/>
        <v>128309.49560000001</v>
      </c>
      <c r="H46" s="29">
        <f t="shared" si="16"/>
        <v>451912.5941</v>
      </c>
      <c r="I46" s="29">
        <f t="shared" si="16"/>
        <v>535890.5996</v>
      </c>
      <c r="J46" s="29">
        <f t="shared" si="16"/>
        <v>76773.13999999998</v>
      </c>
      <c r="K46" s="29">
        <f t="shared" si="16"/>
        <v>420639.6466</v>
      </c>
      <c r="L46" s="29">
        <f t="shared" si="16"/>
        <v>452275.462</v>
      </c>
      <c r="M46" s="29">
        <f t="shared" si="16"/>
        <v>587633.9614</v>
      </c>
      <c r="N46" s="29">
        <f t="shared" si="16"/>
        <v>574476.5155999999</v>
      </c>
      <c r="O46" s="29">
        <f t="shared" si="16"/>
        <v>257646.90039999998</v>
      </c>
      <c r="P46" s="29">
        <f t="shared" si="16"/>
        <v>132978.67500000002</v>
      </c>
      <c r="Q46" s="29">
        <f>SUM(B46:P46)</f>
        <v>5097802.101399999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491021.01</v>
      </c>
      <c r="C49" s="35">
        <f aca="true" t="shared" si="17" ref="C49:P49">SUM(C50:C64)</f>
        <v>114242.64</v>
      </c>
      <c r="D49" s="35">
        <f t="shared" si="17"/>
        <v>313995.26</v>
      </c>
      <c r="E49" s="35">
        <f t="shared" si="17"/>
        <v>120552.24</v>
      </c>
      <c r="F49" s="35">
        <f t="shared" si="17"/>
        <v>439453.96</v>
      </c>
      <c r="G49" s="35">
        <f t="shared" si="17"/>
        <v>128309.5</v>
      </c>
      <c r="H49" s="35">
        <f t="shared" si="17"/>
        <v>451912.59</v>
      </c>
      <c r="I49" s="35">
        <f t="shared" si="17"/>
        <v>535890.6</v>
      </c>
      <c r="J49" s="35">
        <f t="shared" si="17"/>
        <v>76773.14</v>
      </c>
      <c r="K49" s="35">
        <f t="shared" si="17"/>
        <v>420639.65</v>
      </c>
      <c r="L49" s="35">
        <f t="shared" si="17"/>
        <v>452275.46</v>
      </c>
      <c r="M49" s="35">
        <f t="shared" si="17"/>
        <v>587633.96</v>
      </c>
      <c r="N49" s="35">
        <f t="shared" si="17"/>
        <v>574476.52</v>
      </c>
      <c r="O49" s="35">
        <f t="shared" si="17"/>
        <v>257646.9</v>
      </c>
      <c r="P49" s="35">
        <f t="shared" si="17"/>
        <v>132978.68</v>
      </c>
      <c r="Q49" s="29">
        <f>SUM(Q50:Q64)</f>
        <v>5097802.11</v>
      </c>
      <c r="S49" s="64"/>
    </row>
    <row r="50" spans="1:20" ht="18.75" customHeight="1">
      <c r="A50" s="17" t="s">
        <v>83</v>
      </c>
      <c r="B50" s="35">
        <v>491021.01</v>
      </c>
      <c r="C50" s="34">
        <v>0</v>
      </c>
      <c r="D50" s="35">
        <v>313995.26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805016.27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114242.64</v>
      </c>
      <c r="D51" s="34">
        <v>0</v>
      </c>
      <c r="E51" s="35">
        <v>120552.24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234794.88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439453.96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439453.96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128309.5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128309.5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451912.59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451912.59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535890.6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535890.6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76773.14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76773.14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420639.65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420639.65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452275.46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452275.46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587633.96</v>
      </c>
      <c r="N59" s="34">
        <v>0</v>
      </c>
      <c r="O59" s="34">
        <v>0</v>
      </c>
      <c r="P59" s="34">
        <v>0</v>
      </c>
      <c r="Q59" s="29">
        <f t="shared" si="18"/>
        <v>587633.96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574476.52</v>
      </c>
      <c r="O60" s="34">
        <v>0</v>
      </c>
      <c r="P60" s="34">
        <v>0</v>
      </c>
      <c r="Q60" s="29">
        <f t="shared" si="18"/>
        <v>574476.52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257646.9</v>
      </c>
      <c r="P61" s="34">
        <v>0</v>
      </c>
      <c r="Q61" s="29">
        <f t="shared" si="18"/>
        <v>257646.9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132978.68</v>
      </c>
      <c r="Q62" s="29">
        <f t="shared" si="18"/>
        <v>132978.68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2.2477000000000005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2.5643999999999996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2019-08-08T18:19:38Z</dcterms:modified>
  <cp:category/>
  <cp:version/>
  <cp:contentType/>
  <cp:contentStatus/>
</cp:coreProperties>
</file>