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<sst xmlns="http://schemas.openxmlformats.org/spreadsheetml/2006/main" count="104" uniqueCount="98">
  <si>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</si>
  <si>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</si>
  <si>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</si>
  <si>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</si>
  <si>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</si>
  <si>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</si>
  <si>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</si>
  <si>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</si>
  <si>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</si>
  <si>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</si>
  <si>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</si>
  <si>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</si>
  <si>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</si>
  <si>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</si>
  <si>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</si>
  <si>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</si>
  <si>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</si>
  <si>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</si>
  <si>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</si>
  <si>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</si>
  <si>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</si>
  <si>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</si>
  <si>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</si>
  <si>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</si>
  <si>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</si>
  <si>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</si>
  <si>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</si>
  <si>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</si>
  <si>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</si>
  <si>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</si>
  <si>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</si>
  <si>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</si>
  <si>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</si>
  <si>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</si>
  <si>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</si>
  <si>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</si>
  <si>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</si>
  <si>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</si>
  <si>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</si>
  <si>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</si>
  <si>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</si>
  <si>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</si>
  <si>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</si>
  <si>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</si>
  <si>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</si>
  <si>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</si>
  <si>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</si>
  <si>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</si>
  <si>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</si>
  <si>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</si>
  <si>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</si>
  <si>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</si>
  <si>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</si>
  <si>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</si>
  <si>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</si>
  <si>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</si>
  <si>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</si>
  <si>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</si>
  <si>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</si>
  <si>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</si>
  <si>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</si>
  <si>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</si>
  <si>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</si>
  <si>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</si>
  <si>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</si>
  <si>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</si>
  <si>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</si>
  <si>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</si>
  <si>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</si>
  <si>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</si>
  <si>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</si>
  <si>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</si>
  <si>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</si>
  <si>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</si>
  <si>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</si>
  <si>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</si>
  <si>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</si>
  <si>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</si>
  <si>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</si>
  <si>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</si>
  <si>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</si>
  <si>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</si>
  <si>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</si>
  <si>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</si>
  <si>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</si>
  <si>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</si>
  <si>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</si>
  <si>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</si>
  <si>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</si>
  <si>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</si>
  <si>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</si>
  <si>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</si>
  <si>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</si>
  <si>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</si>
  <si>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</si>
  <si>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</si>
  <si>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</si>
  <si>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01/08/19 - VENCIMENTO 08/08/19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</si>
</sst>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10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44" fontId="44" fillId="0" borderId="10" xfId="45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3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righ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21</xdr:col>
      <xdr:colOff>104775</xdr:colOff>
      <xdr:row>27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0" y="6762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27</xdr:row>
      <xdr:rowOff>0</xdr:rowOff>
    </xdr:from>
    <xdr:to>
      <xdr:col>22</xdr:col>
      <xdr:colOff>209550</xdr:colOff>
      <xdr:row>27</xdr:row>
      <xdr:rowOff>228600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241875" y="6762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27</xdr:row>
      <xdr:rowOff>0</xdr:rowOff>
    </xdr:from>
    <xdr:to>
      <xdr:col>23</xdr:col>
      <xdr:colOff>104775</xdr:colOff>
      <xdr:row>27</xdr:row>
      <xdr:rowOff>228600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946725" y="6762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27</xdr:row>
      <xdr:rowOff>0</xdr:rowOff>
    </xdr:from>
    <xdr:to>
      <xdr:col>24</xdr:col>
      <xdr:colOff>200025</xdr:colOff>
      <xdr:row>27</xdr:row>
      <xdr:rowOff>228600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756350" y="6762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27</xdr:row>
      <xdr:rowOff>0</xdr:rowOff>
    </xdr:from>
    <xdr:to>
      <xdr:col>24</xdr:col>
      <xdr:colOff>914400</xdr:colOff>
      <xdr:row>27</xdr:row>
      <xdr:rowOff>228600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470725" y="6762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20" width="12.75390625" style="1" bestFit="1" customWidth="1"/>
    <col min="21" max="21" width="10.625" style="1" bestFit="1" customWidth="1"/>
    <col min="22" max="22" width="9.25390625" style="1" bestFit="1" customWidth="1"/>
    <col min="23" max="23" width="10.625" style="1" bestFit="1" customWidth="1"/>
    <col min="24" max="24" width="9.375" style="1" bestFit="1" customWidth="1"/>
    <col min="25" max="25" width="12.75390625" style="1" bestFit="1" customWidth="1"/>
    <col min="26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384787</v>
      </c>
      <c r="C7" s="10">
        <f>C8+C18+C22</f>
        <v>80502</v>
      </c>
      <c r="D7" s="10">
        <f>D8+D18+D22</f>
        <v>255042</v>
      </c>
      <c r="E7" s="10">
        <f t="shared" si="0"/>
        <v>81889</v>
      </c>
      <c r="F7" s="10">
        <f t="shared" si="0"/>
        <v>345499</v>
      </c>
      <c r="G7" s="10">
        <f t="shared" si="0"/>
        <v>68232</v>
      </c>
      <c r="H7" s="10">
        <f t="shared" si="0"/>
        <v>303477</v>
      </c>
      <c r="I7" s="10">
        <f t="shared" si="0"/>
        <v>485495</v>
      </c>
      <c r="J7" s="10">
        <f t="shared" si="0"/>
        <v>59838</v>
      </c>
      <c r="K7" s="10">
        <f t="shared" si="0"/>
        <v>338552</v>
      </c>
      <c r="L7" s="10">
        <f t="shared" si="0"/>
        <v>283773</v>
      </c>
      <c r="M7" s="10">
        <f t="shared" si="0"/>
        <v>413039</v>
      </c>
      <c r="N7" s="10">
        <f t="shared" si="0"/>
        <v>348210</v>
      </c>
      <c r="O7" s="10">
        <f t="shared" si="0"/>
        <v>142650</v>
      </c>
      <c r="P7" s="10">
        <f t="shared" si="0"/>
        <v>95892</v>
      </c>
      <c r="Q7" s="10">
        <f>+Q8+Q18+Q22</f>
        <v>3686877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175164</v>
      </c>
      <c r="C8" s="12">
        <f>+C9+C10+C14</f>
        <v>36714</v>
      </c>
      <c r="D8" s="12">
        <f>+D9+D10+D14</f>
        <v>126079</v>
      </c>
      <c r="E8" s="12">
        <f t="shared" si="1"/>
        <v>39804</v>
      </c>
      <c r="F8" s="12">
        <f t="shared" si="1"/>
        <v>183390</v>
      </c>
      <c r="G8" s="12">
        <f t="shared" si="1"/>
        <v>32312</v>
      </c>
      <c r="H8" s="12">
        <f t="shared" si="1"/>
        <v>150154</v>
      </c>
      <c r="I8" s="12">
        <f t="shared" si="1"/>
        <v>242815</v>
      </c>
      <c r="J8" s="12">
        <f t="shared" si="1"/>
        <v>29452</v>
      </c>
      <c r="K8" s="12">
        <f t="shared" si="1"/>
        <v>161317</v>
      </c>
      <c r="L8" s="12">
        <f t="shared" si="1"/>
        <v>140077</v>
      </c>
      <c r="M8" s="12">
        <f t="shared" si="1"/>
        <v>212172</v>
      </c>
      <c r="N8" s="12">
        <f t="shared" si="1"/>
        <v>166455</v>
      </c>
      <c r="O8" s="12">
        <f t="shared" si="1"/>
        <v>76808</v>
      </c>
      <c r="P8" s="12">
        <f t="shared" si="1"/>
        <v>54656</v>
      </c>
      <c r="Q8" s="12">
        <f>SUM(B8:P8)</f>
        <v>1827369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14225</v>
      </c>
      <c r="C9" s="14">
        <v>2834</v>
      </c>
      <c r="D9" s="14">
        <v>12267</v>
      </c>
      <c r="E9" s="14">
        <v>4758</v>
      </c>
      <c r="F9" s="14">
        <v>11515</v>
      </c>
      <c r="G9" s="14">
        <v>2336</v>
      </c>
      <c r="H9" s="14">
        <v>9961</v>
      </c>
      <c r="I9" s="14">
        <v>18889</v>
      </c>
      <c r="J9" s="14">
        <v>3005</v>
      </c>
      <c r="K9" s="14">
        <v>17307</v>
      </c>
      <c r="L9" s="14">
        <v>13299</v>
      </c>
      <c r="M9" s="14">
        <v>11219</v>
      </c>
      <c r="N9" s="14">
        <v>10756</v>
      </c>
      <c r="O9" s="14">
        <v>6791</v>
      </c>
      <c r="P9" s="14">
        <v>5280</v>
      </c>
      <c r="Q9" s="12">
        <f aca="true" t="shared" si="2" ref="Q9:Q17">SUM(B9:P9)</f>
        <v>144442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152942</v>
      </c>
      <c r="C10" s="14">
        <f t="shared" si="3"/>
        <v>32149</v>
      </c>
      <c r="D10" s="14">
        <f t="shared" si="3"/>
        <v>108391</v>
      </c>
      <c r="E10" s="14">
        <f t="shared" si="3"/>
        <v>33272</v>
      </c>
      <c r="F10" s="14">
        <f t="shared" si="3"/>
        <v>163876</v>
      </c>
      <c r="G10" s="14">
        <f t="shared" si="3"/>
        <v>28542</v>
      </c>
      <c r="H10" s="14">
        <f t="shared" si="3"/>
        <v>133026</v>
      </c>
      <c r="I10" s="14">
        <f t="shared" si="3"/>
        <v>211689</v>
      </c>
      <c r="J10" s="14">
        <f t="shared" si="3"/>
        <v>25204</v>
      </c>
      <c r="K10" s="14">
        <f t="shared" si="3"/>
        <v>136903</v>
      </c>
      <c r="L10" s="14">
        <f t="shared" si="3"/>
        <v>120489</v>
      </c>
      <c r="M10" s="14">
        <f t="shared" si="3"/>
        <v>191028</v>
      </c>
      <c r="N10" s="14">
        <f t="shared" si="3"/>
        <v>147418</v>
      </c>
      <c r="O10" s="14">
        <f t="shared" si="3"/>
        <v>66939</v>
      </c>
      <c r="P10" s="14">
        <f t="shared" si="3"/>
        <v>47394</v>
      </c>
      <c r="Q10" s="12">
        <f t="shared" si="2"/>
        <v>1599262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73474</v>
      </c>
      <c r="C11" s="14">
        <v>15387</v>
      </c>
      <c r="D11" s="14">
        <v>51977</v>
      </c>
      <c r="E11" s="14">
        <v>17485</v>
      </c>
      <c r="F11" s="14">
        <v>75721</v>
      </c>
      <c r="G11" s="14">
        <v>13749</v>
      </c>
      <c r="H11" s="14">
        <v>62400</v>
      </c>
      <c r="I11" s="14">
        <v>101849</v>
      </c>
      <c r="J11" s="14">
        <v>12751</v>
      </c>
      <c r="K11" s="14">
        <v>68534</v>
      </c>
      <c r="L11" s="14">
        <v>58024</v>
      </c>
      <c r="M11" s="14">
        <v>93916</v>
      </c>
      <c r="N11" s="14">
        <v>71074</v>
      </c>
      <c r="O11" s="14">
        <v>30956</v>
      </c>
      <c r="P11" s="14">
        <v>21618</v>
      </c>
      <c r="Q11" s="12">
        <f t="shared" si="2"/>
        <v>768915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75672</v>
      </c>
      <c r="C12" s="14">
        <v>16012</v>
      </c>
      <c r="D12" s="14">
        <v>52361</v>
      </c>
      <c r="E12" s="14">
        <v>14703</v>
      </c>
      <c r="F12" s="14">
        <v>84921</v>
      </c>
      <c r="G12" s="14">
        <v>13889</v>
      </c>
      <c r="H12" s="14">
        <v>67094</v>
      </c>
      <c r="I12" s="14">
        <v>102293</v>
      </c>
      <c r="J12" s="14">
        <v>11684</v>
      </c>
      <c r="K12" s="14">
        <v>64686</v>
      </c>
      <c r="L12" s="14">
        <v>59229</v>
      </c>
      <c r="M12" s="14">
        <v>92899</v>
      </c>
      <c r="N12" s="14">
        <v>72635</v>
      </c>
      <c r="O12" s="14">
        <v>34003</v>
      </c>
      <c r="P12" s="14">
        <v>24577</v>
      </c>
      <c r="Q12" s="12">
        <f t="shared" si="2"/>
        <v>786658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3796</v>
      </c>
      <c r="C13" s="14">
        <v>750</v>
      </c>
      <c r="D13" s="14">
        <v>4053</v>
      </c>
      <c r="E13" s="14">
        <v>1084</v>
      </c>
      <c r="F13" s="14">
        <v>3234</v>
      </c>
      <c r="G13" s="14">
        <v>904</v>
      </c>
      <c r="H13" s="14">
        <v>3532</v>
      </c>
      <c r="I13" s="14">
        <v>7547</v>
      </c>
      <c r="J13" s="14">
        <v>769</v>
      </c>
      <c r="K13" s="14">
        <v>3683</v>
      </c>
      <c r="L13" s="14">
        <v>3236</v>
      </c>
      <c r="M13" s="14">
        <v>4213</v>
      </c>
      <c r="N13" s="14">
        <v>3709</v>
      </c>
      <c r="O13" s="14">
        <v>1980</v>
      </c>
      <c r="P13" s="14">
        <v>1199</v>
      </c>
      <c r="Q13" s="12">
        <f t="shared" si="2"/>
        <v>43689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7997</v>
      </c>
      <c r="C14" s="14">
        <f t="shared" si="4"/>
        <v>1731</v>
      </c>
      <c r="D14" s="14">
        <f t="shared" si="4"/>
        <v>5421</v>
      </c>
      <c r="E14" s="14">
        <f t="shared" si="4"/>
        <v>1774</v>
      </c>
      <c r="F14" s="14">
        <f t="shared" si="4"/>
        <v>7999</v>
      </c>
      <c r="G14" s="14">
        <f t="shared" si="4"/>
        <v>1434</v>
      </c>
      <c r="H14" s="14">
        <f t="shared" si="4"/>
        <v>7167</v>
      </c>
      <c r="I14" s="14">
        <f t="shared" si="4"/>
        <v>12237</v>
      </c>
      <c r="J14" s="14">
        <f t="shared" si="4"/>
        <v>1243</v>
      </c>
      <c r="K14" s="14">
        <f t="shared" si="4"/>
        <v>7107</v>
      </c>
      <c r="L14" s="14">
        <f t="shared" si="4"/>
        <v>6289</v>
      </c>
      <c r="M14" s="14">
        <f t="shared" si="4"/>
        <v>9925</v>
      </c>
      <c r="N14" s="14">
        <f t="shared" si="4"/>
        <v>8281</v>
      </c>
      <c r="O14" s="14">
        <f t="shared" si="4"/>
        <v>3078</v>
      </c>
      <c r="P14" s="14">
        <f t="shared" si="4"/>
        <v>1982</v>
      </c>
      <c r="Q14" s="12">
        <f t="shared" si="2"/>
        <v>83665</v>
      </c>
    </row>
    <row r="15" spans="1:28" ht="18.75" customHeight="1">
      <c r="A15" s="15" t="s">
        <v>13</v>
      </c>
      <c r="B15" s="14">
        <v>7993</v>
      </c>
      <c r="C15" s="14">
        <v>1728</v>
      </c>
      <c r="D15" s="14">
        <v>5411</v>
      </c>
      <c r="E15" s="14">
        <v>1772</v>
      </c>
      <c r="F15" s="14">
        <v>7983</v>
      </c>
      <c r="G15" s="14">
        <v>1433</v>
      </c>
      <c r="H15" s="14">
        <v>7162</v>
      </c>
      <c r="I15" s="14">
        <v>12225</v>
      </c>
      <c r="J15" s="14">
        <v>1243</v>
      </c>
      <c r="K15" s="14">
        <v>7102</v>
      </c>
      <c r="L15" s="14">
        <v>6275</v>
      </c>
      <c r="M15" s="14">
        <v>9914</v>
      </c>
      <c r="N15" s="14">
        <v>8270</v>
      </c>
      <c r="O15" s="14">
        <v>3073</v>
      </c>
      <c r="P15" s="14">
        <v>1978</v>
      </c>
      <c r="Q15" s="12">
        <f t="shared" si="2"/>
        <v>83562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2</v>
      </c>
      <c r="C16" s="14">
        <v>2</v>
      </c>
      <c r="D16" s="14">
        <v>6</v>
      </c>
      <c r="E16" s="14">
        <v>1</v>
      </c>
      <c r="F16" s="14">
        <v>7</v>
      </c>
      <c r="G16" s="14">
        <v>1</v>
      </c>
      <c r="H16" s="14">
        <v>2</v>
      </c>
      <c r="I16" s="14">
        <v>4</v>
      </c>
      <c r="J16" s="14">
        <v>0</v>
      </c>
      <c r="K16" s="14">
        <v>0</v>
      </c>
      <c r="L16" s="14">
        <v>9</v>
      </c>
      <c r="M16" s="14">
        <v>3</v>
      </c>
      <c r="N16" s="14">
        <v>7</v>
      </c>
      <c r="O16" s="14">
        <v>5</v>
      </c>
      <c r="P16" s="14">
        <v>1</v>
      </c>
      <c r="Q16" s="12">
        <f t="shared" si="2"/>
        <v>50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2</v>
      </c>
      <c r="C17" s="14">
        <v>1</v>
      </c>
      <c r="D17" s="14">
        <v>4</v>
      </c>
      <c r="E17" s="14">
        <v>1</v>
      </c>
      <c r="F17" s="14">
        <v>9</v>
      </c>
      <c r="G17" s="14">
        <v>0</v>
      </c>
      <c r="H17" s="14">
        <v>3</v>
      </c>
      <c r="I17" s="14">
        <v>8</v>
      </c>
      <c r="J17" s="14">
        <v>0</v>
      </c>
      <c r="K17" s="14">
        <v>5</v>
      </c>
      <c r="L17" s="14">
        <v>5</v>
      </c>
      <c r="M17" s="14">
        <v>8</v>
      </c>
      <c r="N17" s="14">
        <v>4</v>
      </c>
      <c r="O17" s="14">
        <v>0</v>
      </c>
      <c r="P17" s="14">
        <v>3</v>
      </c>
      <c r="Q17" s="12">
        <f t="shared" si="2"/>
        <v>53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114166</v>
      </c>
      <c r="C18" s="18">
        <f t="shared" si="5"/>
        <v>22145</v>
      </c>
      <c r="D18" s="18">
        <f t="shared" si="5"/>
        <v>62966</v>
      </c>
      <c r="E18" s="18">
        <f t="shared" si="5"/>
        <v>21273</v>
      </c>
      <c r="F18" s="18">
        <f t="shared" si="5"/>
        <v>73734</v>
      </c>
      <c r="G18" s="18">
        <f t="shared" si="5"/>
        <v>15154</v>
      </c>
      <c r="H18" s="18">
        <f t="shared" si="5"/>
        <v>70189</v>
      </c>
      <c r="I18" s="18">
        <f t="shared" si="5"/>
        <v>111162</v>
      </c>
      <c r="J18" s="18">
        <f t="shared" si="5"/>
        <v>14971</v>
      </c>
      <c r="K18" s="18">
        <f t="shared" si="5"/>
        <v>89308</v>
      </c>
      <c r="L18" s="18">
        <f t="shared" si="5"/>
        <v>73525</v>
      </c>
      <c r="M18" s="18">
        <f t="shared" si="5"/>
        <v>111696</v>
      </c>
      <c r="N18" s="18">
        <f t="shared" si="5"/>
        <v>110197</v>
      </c>
      <c r="O18" s="18">
        <f t="shared" si="5"/>
        <v>42101</v>
      </c>
      <c r="P18" s="18">
        <f t="shared" si="5"/>
        <v>26715</v>
      </c>
      <c r="Q18" s="12">
        <f aca="true" t="shared" si="6" ref="Q18:Q24">SUM(B18:P18)</f>
        <v>959302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56663</v>
      </c>
      <c r="C19" s="14">
        <v>10866</v>
      </c>
      <c r="D19" s="14">
        <v>32459</v>
      </c>
      <c r="E19" s="14">
        <v>12142</v>
      </c>
      <c r="F19" s="14">
        <v>34757</v>
      </c>
      <c r="G19" s="14">
        <v>7658</v>
      </c>
      <c r="H19" s="14">
        <v>34422</v>
      </c>
      <c r="I19" s="14">
        <v>56929</v>
      </c>
      <c r="J19" s="14">
        <v>8413</v>
      </c>
      <c r="K19" s="14">
        <v>48204</v>
      </c>
      <c r="L19" s="14">
        <v>37416</v>
      </c>
      <c r="M19" s="14">
        <v>57029</v>
      </c>
      <c r="N19" s="14">
        <v>55464</v>
      </c>
      <c r="O19" s="14">
        <v>21370</v>
      </c>
      <c r="P19" s="14">
        <v>12930</v>
      </c>
      <c r="Q19" s="12">
        <f t="shared" si="6"/>
        <v>486722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55469</v>
      </c>
      <c r="C20" s="14">
        <v>10884</v>
      </c>
      <c r="D20" s="14">
        <v>29021</v>
      </c>
      <c r="E20" s="14">
        <v>8649</v>
      </c>
      <c r="F20" s="14">
        <v>37689</v>
      </c>
      <c r="G20" s="14">
        <v>7149</v>
      </c>
      <c r="H20" s="14">
        <v>34355</v>
      </c>
      <c r="I20" s="14">
        <v>51475</v>
      </c>
      <c r="J20" s="14">
        <v>6301</v>
      </c>
      <c r="K20" s="14">
        <v>39553</v>
      </c>
      <c r="L20" s="14">
        <v>34757</v>
      </c>
      <c r="M20" s="14">
        <v>52728</v>
      </c>
      <c r="N20" s="14">
        <v>52793</v>
      </c>
      <c r="O20" s="14">
        <v>19888</v>
      </c>
      <c r="P20" s="14">
        <v>13322</v>
      </c>
      <c r="Q20" s="12">
        <f t="shared" si="6"/>
        <v>454033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2034</v>
      </c>
      <c r="C21" s="14">
        <v>395</v>
      </c>
      <c r="D21" s="14">
        <v>1486</v>
      </c>
      <c r="E21" s="14">
        <v>482</v>
      </c>
      <c r="F21" s="14">
        <v>1288</v>
      </c>
      <c r="G21" s="14">
        <v>347</v>
      </c>
      <c r="H21" s="14">
        <v>1412</v>
      </c>
      <c r="I21" s="14">
        <v>2758</v>
      </c>
      <c r="J21" s="14">
        <v>257</v>
      </c>
      <c r="K21" s="14">
        <v>1551</v>
      </c>
      <c r="L21" s="14">
        <v>1352</v>
      </c>
      <c r="M21" s="14">
        <v>1939</v>
      </c>
      <c r="N21" s="14">
        <v>1940</v>
      </c>
      <c r="O21" s="14">
        <v>843</v>
      </c>
      <c r="P21" s="14">
        <v>463</v>
      </c>
      <c r="Q21" s="12">
        <f t="shared" si="6"/>
        <v>18547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95457</v>
      </c>
      <c r="C22" s="14">
        <f t="shared" si="7"/>
        <v>21643</v>
      </c>
      <c r="D22" s="14">
        <f t="shared" si="7"/>
        <v>65997</v>
      </c>
      <c r="E22" s="14">
        <f t="shared" si="7"/>
        <v>20812</v>
      </c>
      <c r="F22" s="14">
        <f t="shared" si="7"/>
        <v>88375</v>
      </c>
      <c r="G22" s="14">
        <f t="shared" si="7"/>
        <v>20766</v>
      </c>
      <c r="H22" s="14">
        <f t="shared" si="7"/>
        <v>83134</v>
      </c>
      <c r="I22" s="14">
        <f t="shared" si="7"/>
        <v>131518</v>
      </c>
      <c r="J22" s="14">
        <f t="shared" si="7"/>
        <v>15415</v>
      </c>
      <c r="K22" s="14">
        <f t="shared" si="7"/>
        <v>87927</v>
      </c>
      <c r="L22" s="14">
        <f t="shared" si="7"/>
        <v>70171</v>
      </c>
      <c r="M22" s="14">
        <f t="shared" si="7"/>
        <v>89171</v>
      </c>
      <c r="N22" s="14">
        <f t="shared" si="7"/>
        <v>71558</v>
      </c>
      <c r="O22" s="14">
        <f t="shared" si="7"/>
        <v>23741</v>
      </c>
      <c r="P22" s="14">
        <f t="shared" si="7"/>
        <v>14521</v>
      </c>
      <c r="Q22" s="12">
        <f t="shared" si="6"/>
        <v>900206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66768</v>
      </c>
      <c r="C23" s="14">
        <v>14420</v>
      </c>
      <c r="D23" s="14">
        <v>51223</v>
      </c>
      <c r="E23" s="14">
        <v>15928</v>
      </c>
      <c r="F23" s="14">
        <v>62920</v>
      </c>
      <c r="G23" s="14">
        <v>15994</v>
      </c>
      <c r="H23" s="14">
        <v>60791</v>
      </c>
      <c r="I23" s="14">
        <v>100989</v>
      </c>
      <c r="J23" s="14">
        <v>12677</v>
      </c>
      <c r="K23" s="14">
        <v>68103</v>
      </c>
      <c r="L23" s="14">
        <v>53277</v>
      </c>
      <c r="M23" s="14">
        <v>65482</v>
      </c>
      <c r="N23" s="14">
        <v>52873</v>
      </c>
      <c r="O23" s="14">
        <v>17940</v>
      </c>
      <c r="P23" s="14">
        <v>10304</v>
      </c>
      <c r="Q23" s="12">
        <f t="shared" si="6"/>
        <v>669689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28689</v>
      </c>
      <c r="C24" s="14">
        <v>7223</v>
      </c>
      <c r="D24" s="14">
        <v>14774</v>
      </c>
      <c r="E24" s="14">
        <v>4884</v>
      </c>
      <c r="F24" s="14">
        <v>25455</v>
      </c>
      <c r="G24" s="14">
        <v>4772</v>
      </c>
      <c r="H24" s="14">
        <v>22343</v>
      </c>
      <c r="I24" s="14">
        <v>30529</v>
      </c>
      <c r="J24" s="14">
        <v>2738</v>
      </c>
      <c r="K24" s="14">
        <v>19824</v>
      </c>
      <c r="L24" s="14">
        <v>16894</v>
      </c>
      <c r="M24" s="14">
        <v>23689</v>
      </c>
      <c r="N24" s="14">
        <v>18685</v>
      </c>
      <c r="O24" s="14">
        <v>5801</v>
      </c>
      <c r="P24" s="14">
        <v>4217</v>
      </c>
      <c r="Q24" s="12">
        <f t="shared" si="6"/>
        <v>230517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25" ht="18.75" customHeight="1">
      <c r="A28" s="55" t="s">
        <v>60</v>
      </c>
      <c r="B28" s="56">
        <f>B29+B30</f>
        <v>872340.7899000001</v>
      </c>
      <c r="C28" s="56">
        <f>C29+C30</f>
        <v>209431.9836</v>
      </c>
      <c r="D28" s="56">
        <f>D29+D30</f>
        <v>597306.1810000001</v>
      </c>
      <c r="E28" s="56">
        <f aca="true" t="shared" si="8" ref="E28:P28">E29+E30</f>
        <v>227058.0442</v>
      </c>
      <c r="F28" s="56">
        <f t="shared" si="8"/>
        <v>726782.062</v>
      </c>
      <c r="G28" s="56">
        <f t="shared" si="8"/>
        <v>212965.7184</v>
      </c>
      <c r="H28" s="56">
        <f t="shared" si="8"/>
        <v>738911.9819</v>
      </c>
      <c r="I28" s="56">
        <f t="shared" si="8"/>
        <v>955364.121</v>
      </c>
      <c r="J28" s="56">
        <f t="shared" si="8"/>
        <v>149894.19</v>
      </c>
      <c r="K28" s="56">
        <f t="shared" si="8"/>
        <v>777564.9323999999</v>
      </c>
      <c r="L28" s="56">
        <f t="shared" si="8"/>
        <v>762303.8864999999</v>
      </c>
      <c r="M28" s="56">
        <f t="shared" si="8"/>
        <v>969274.6697</v>
      </c>
      <c r="N28" s="56">
        <f t="shared" si="8"/>
        <v>912771.174</v>
      </c>
      <c r="O28" s="56">
        <f t="shared" si="8"/>
        <v>475445.83</v>
      </c>
      <c r="P28" s="56">
        <f t="shared" si="8"/>
        <v>269444.90719999996</v>
      </c>
      <c r="Q28" s="56">
        <f>SUM(B28:P28)</f>
        <v>8856860.4718</v>
      </c>
      <c r="S28" s="62"/>
      <c r="T28" s="77"/>
      <c r="U28" s="77"/>
      <c r="V28" s="78"/>
      <c r="W28" s="77"/>
      <c r="X28" s="77"/>
      <c r="Y28" s="77"/>
    </row>
    <row r="29" spans="1:17" ht="18.75" customHeight="1">
      <c r="A29" s="54" t="s">
        <v>38</v>
      </c>
      <c r="B29" s="52">
        <f aca="true" t="shared" si="9" ref="B29:P29">B26*B7</f>
        <v>864885.7399</v>
      </c>
      <c r="C29" s="52">
        <f>C26*C7</f>
        <v>208242.5736</v>
      </c>
      <c r="D29" s="52">
        <f>D26*D7</f>
        <v>590549.751</v>
      </c>
      <c r="E29" s="52">
        <f t="shared" si="9"/>
        <v>225833.4842</v>
      </c>
      <c r="F29" s="52">
        <f t="shared" si="9"/>
        <v>714491.932</v>
      </c>
      <c r="G29" s="52">
        <f t="shared" si="9"/>
        <v>212965.7184</v>
      </c>
      <c r="H29" s="52">
        <f t="shared" si="9"/>
        <v>720666.8319</v>
      </c>
      <c r="I29" s="52">
        <f t="shared" si="9"/>
        <v>950502.111</v>
      </c>
      <c r="J29" s="52">
        <f t="shared" si="9"/>
        <v>149894.19</v>
      </c>
      <c r="K29" s="52">
        <f t="shared" si="9"/>
        <v>773997.5824</v>
      </c>
      <c r="L29" s="52">
        <f t="shared" si="9"/>
        <v>743627.1464999999</v>
      </c>
      <c r="M29" s="52">
        <f t="shared" si="9"/>
        <v>946809.2997</v>
      </c>
      <c r="N29" s="52">
        <f t="shared" si="9"/>
        <v>892949.724</v>
      </c>
      <c r="O29" s="52">
        <f t="shared" si="9"/>
        <v>461358.63</v>
      </c>
      <c r="P29" s="52">
        <f t="shared" si="9"/>
        <v>265294.8072</v>
      </c>
      <c r="Q29" s="53">
        <f>SUM(B29:P29)</f>
        <v>8722069.521800002</v>
      </c>
    </row>
    <row r="30" spans="1:28" ht="18.75" customHeight="1">
      <c r="A30" s="17" t="s">
        <v>36</v>
      </c>
      <c r="B30" s="52">
        <v>7455.05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18245.15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134790.94999999998</v>
      </c>
      <c r="R30"/>
      <c r="S30"/>
      <c r="T30"/>
      <c r="U30"/>
      <c r="V30"/>
      <c r="W30"/>
      <c r="X30"/>
      <c r="Y30" s="76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-61167.5</v>
      </c>
      <c r="C32" s="25">
        <f>+C33+C35+C42+C43+C44-C45</f>
        <v>-12186.2</v>
      </c>
      <c r="D32" s="25">
        <f>+D33+D35+D42+D43+D44-D45</f>
        <v>-52748.1</v>
      </c>
      <c r="E32" s="25">
        <f t="shared" si="10"/>
        <v>-20459.4</v>
      </c>
      <c r="F32" s="25">
        <f t="shared" si="10"/>
        <v>-49514.5</v>
      </c>
      <c r="G32" s="25">
        <f t="shared" si="10"/>
        <v>-10044.8</v>
      </c>
      <c r="H32" s="25">
        <f t="shared" si="10"/>
        <v>-42832.3</v>
      </c>
      <c r="I32" s="25">
        <f t="shared" si="10"/>
        <v>-87135.2</v>
      </c>
      <c r="J32" s="25">
        <f t="shared" si="10"/>
        <v>-12921.5</v>
      </c>
      <c r="K32" s="25">
        <f t="shared" si="10"/>
        <v>-74420.1</v>
      </c>
      <c r="L32" s="25">
        <f t="shared" si="10"/>
        <v>-57185.7</v>
      </c>
      <c r="M32" s="25">
        <f t="shared" si="10"/>
        <v>-48241.7</v>
      </c>
      <c r="N32" s="25">
        <f t="shared" si="10"/>
        <v>-46250.8</v>
      </c>
      <c r="O32" s="25">
        <f t="shared" si="10"/>
        <v>-29201.3</v>
      </c>
      <c r="P32" s="25">
        <f t="shared" si="10"/>
        <v>-22704</v>
      </c>
      <c r="Q32" s="25">
        <f t="shared" si="10"/>
        <v>-627013.1000000001</v>
      </c>
    </row>
    <row r="33" spans="1:17" ht="18.75" customHeight="1">
      <c r="A33" s="17" t="s">
        <v>62</v>
      </c>
      <c r="B33" s="26">
        <f>+B34</f>
        <v>-61167.5</v>
      </c>
      <c r="C33" s="26">
        <f>+C34</f>
        <v>-12186.2</v>
      </c>
      <c r="D33" s="26">
        <f>+D34</f>
        <v>-52748.1</v>
      </c>
      <c r="E33" s="26">
        <f aca="true" t="shared" si="11" ref="E33:Q33">+E34</f>
        <v>-20459.4</v>
      </c>
      <c r="F33" s="26">
        <f t="shared" si="11"/>
        <v>-49514.5</v>
      </c>
      <c r="G33" s="26">
        <f t="shared" si="11"/>
        <v>-10044.8</v>
      </c>
      <c r="H33" s="26">
        <f t="shared" si="11"/>
        <v>-42832.3</v>
      </c>
      <c r="I33" s="26">
        <f t="shared" si="11"/>
        <v>-81222.7</v>
      </c>
      <c r="J33" s="26">
        <f t="shared" si="11"/>
        <v>-12921.5</v>
      </c>
      <c r="K33" s="26">
        <f t="shared" si="11"/>
        <v>-74420.1</v>
      </c>
      <c r="L33" s="26">
        <f t="shared" si="11"/>
        <v>-57185.7</v>
      </c>
      <c r="M33" s="26">
        <f t="shared" si="11"/>
        <v>-48241.7</v>
      </c>
      <c r="N33" s="26">
        <f t="shared" si="11"/>
        <v>-46250.8</v>
      </c>
      <c r="O33" s="26">
        <f t="shared" si="11"/>
        <v>-29201.3</v>
      </c>
      <c r="P33" s="26">
        <f t="shared" si="11"/>
        <v>-22704</v>
      </c>
      <c r="Q33" s="26">
        <f t="shared" si="11"/>
        <v>-621100.6000000001</v>
      </c>
    </row>
    <row r="34" spans="1:28" ht="18.75" customHeight="1">
      <c r="A34" s="13" t="s">
        <v>39</v>
      </c>
      <c r="B34" s="20">
        <f aca="true" t="shared" si="12" ref="B34:G34">ROUND(-B9*$F$3,2)</f>
        <v>-61167.5</v>
      </c>
      <c r="C34" s="20">
        <f t="shared" si="12"/>
        <v>-12186.2</v>
      </c>
      <c r="D34" s="20">
        <f t="shared" si="12"/>
        <v>-52748.1</v>
      </c>
      <c r="E34" s="20">
        <f t="shared" si="12"/>
        <v>-20459.4</v>
      </c>
      <c r="F34" s="20">
        <f t="shared" si="12"/>
        <v>-49514.5</v>
      </c>
      <c r="G34" s="20">
        <f t="shared" si="12"/>
        <v>-10044.8</v>
      </c>
      <c r="H34" s="20">
        <f aca="true" t="shared" si="13" ref="H34:P34">ROUND(-H9*$F$3,2)</f>
        <v>-42832.3</v>
      </c>
      <c r="I34" s="20">
        <f t="shared" si="13"/>
        <v>-81222.7</v>
      </c>
      <c r="J34" s="20">
        <f t="shared" si="13"/>
        <v>-12921.5</v>
      </c>
      <c r="K34" s="20">
        <f>ROUND(-K9*$F$3,2)</f>
        <v>-74420.1</v>
      </c>
      <c r="L34" s="20">
        <f>ROUND(-L9*$F$3,2)</f>
        <v>-57185.7</v>
      </c>
      <c r="M34" s="20">
        <f>ROUND(-M9*$F$3,2)</f>
        <v>-48241.7</v>
      </c>
      <c r="N34" s="20">
        <f>ROUND(-N9*$F$3,2)</f>
        <v>-46250.8</v>
      </c>
      <c r="O34" s="20">
        <f t="shared" si="13"/>
        <v>-29201.3</v>
      </c>
      <c r="P34" s="20">
        <f t="shared" si="13"/>
        <v>-22704</v>
      </c>
      <c r="Q34" s="44">
        <f aca="true" t="shared" si="14" ref="Q34:Q45">SUM(B34:P34)</f>
        <v>-621100.6000000001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-5912.5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-5912.5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-5912.5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-5912.5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811173.2899000001</v>
      </c>
      <c r="C46" s="29">
        <f t="shared" si="16"/>
        <v>197245.7836</v>
      </c>
      <c r="D46" s="29">
        <f t="shared" si="16"/>
        <v>544558.0810000001</v>
      </c>
      <c r="E46" s="29">
        <f t="shared" si="16"/>
        <v>206598.6442</v>
      </c>
      <c r="F46" s="29">
        <f t="shared" si="16"/>
        <v>677267.562</v>
      </c>
      <c r="G46" s="29">
        <f t="shared" si="16"/>
        <v>202920.91840000002</v>
      </c>
      <c r="H46" s="29">
        <f t="shared" si="16"/>
        <v>696079.6819</v>
      </c>
      <c r="I46" s="29">
        <f t="shared" si="16"/>
        <v>868228.9210000001</v>
      </c>
      <c r="J46" s="29">
        <f t="shared" si="16"/>
        <v>136972.69</v>
      </c>
      <c r="K46" s="29">
        <f t="shared" si="16"/>
        <v>703144.8324</v>
      </c>
      <c r="L46" s="29">
        <f t="shared" si="16"/>
        <v>705118.1865</v>
      </c>
      <c r="M46" s="29">
        <f t="shared" si="16"/>
        <v>921032.9697</v>
      </c>
      <c r="N46" s="29">
        <f t="shared" si="16"/>
        <v>866520.374</v>
      </c>
      <c r="O46" s="29">
        <f t="shared" si="16"/>
        <v>446244.53</v>
      </c>
      <c r="P46" s="29">
        <f t="shared" si="16"/>
        <v>246740.90719999996</v>
      </c>
      <c r="Q46" s="29">
        <f>SUM(B46:P46)</f>
        <v>8229847.371800001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811173.29</v>
      </c>
      <c r="C49" s="35">
        <f aca="true" t="shared" si="17" ref="C49:P49">SUM(C50:C64)</f>
        <v>197245.78</v>
      </c>
      <c r="D49" s="35">
        <f t="shared" si="17"/>
        <v>544558.08</v>
      </c>
      <c r="E49" s="35">
        <f t="shared" si="17"/>
        <v>206598.65</v>
      </c>
      <c r="F49" s="35">
        <f t="shared" si="17"/>
        <v>677267.56</v>
      </c>
      <c r="G49" s="35">
        <f t="shared" si="17"/>
        <v>202920.92</v>
      </c>
      <c r="H49" s="35">
        <f t="shared" si="17"/>
        <v>696079.68</v>
      </c>
      <c r="I49" s="35">
        <f t="shared" si="17"/>
        <v>868228.92</v>
      </c>
      <c r="J49" s="35">
        <f t="shared" si="17"/>
        <v>136972.69</v>
      </c>
      <c r="K49" s="35">
        <f t="shared" si="17"/>
        <v>703144.83</v>
      </c>
      <c r="L49" s="35">
        <f t="shared" si="17"/>
        <v>705118.19</v>
      </c>
      <c r="M49" s="35">
        <f t="shared" si="17"/>
        <v>921032.97</v>
      </c>
      <c r="N49" s="35">
        <f t="shared" si="17"/>
        <v>866520.37</v>
      </c>
      <c r="O49" s="35">
        <f t="shared" si="17"/>
        <v>446244.53</v>
      </c>
      <c r="P49" s="35">
        <f t="shared" si="17"/>
        <v>246740.91</v>
      </c>
      <c r="Q49" s="29">
        <f>SUM(Q50:Q64)</f>
        <v>8229847.370000002</v>
      </c>
      <c r="S49" s="64"/>
    </row>
    <row r="50" spans="1:20" ht="18.75" customHeight="1">
      <c r="A50" s="17" t="s">
        <v>83</v>
      </c>
      <c r="B50" s="35">
        <v>811173.29</v>
      </c>
      <c r="C50" s="34">
        <v>0</v>
      </c>
      <c r="D50" s="35">
        <v>544558.08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1355731.37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197245.78</v>
      </c>
      <c r="D51" s="34">
        <v>0</v>
      </c>
      <c r="E51" s="35">
        <v>206598.65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403844.43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677267.56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677267.56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202920.92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202920.92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696079.68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696079.68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868228.92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868228.92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136972.69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136972.69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703144.83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703144.83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705118.19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705118.19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921032.97</v>
      </c>
      <c r="N59" s="34">
        <v>0</v>
      </c>
      <c r="O59" s="34">
        <v>0</v>
      </c>
      <c r="P59" s="34">
        <v>0</v>
      </c>
      <c r="Q59" s="29">
        <f t="shared" si="18"/>
        <v>921032.97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866520.37</v>
      </c>
      <c r="O60" s="34">
        <v>0</v>
      </c>
      <c r="P60" s="34">
        <v>0</v>
      </c>
      <c r="Q60" s="29">
        <f t="shared" si="18"/>
        <v>866520.37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446244.53</v>
      </c>
      <c r="P61" s="34">
        <v>0</v>
      </c>
      <c r="Q61" s="29">
        <f t="shared" si="18"/>
        <v>446244.53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246740.91</v>
      </c>
      <c r="Q62" s="29">
        <f t="shared" si="18"/>
        <v>246740.91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2019-08-07T18:41:32Z</dcterms:modified>
  <cp:category/>
  <cp:version/>
  <cp:contentType/>
  <cp:contentStatus/>
</cp:coreProperties>
</file>