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<sst xmlns="http://schemas.openxmlformats.org/spreadsheetml/2006/main" count="163" uniqueCount="161">
  <si>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</si>
  <si>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</si>
  <si>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</si>
  <si>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</si>
  <si>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</si>
  <si>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</si>
  <si>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</si>
  <si>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</si>
  <si>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</si>
  <si>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</si>
  <si>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</si>
  <si>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</si>
  <si>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</si>
  <si>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</si>
  <si>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</si>
  <si>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</si>
  <si>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</si>
  <si>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</si>
  <si>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</si>
  <si>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</si>
  <si>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</si>
  <si>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</si>
  <si>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</si>
  <si>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</si>
  <si>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</si>
  <si>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</si>
  <si>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</si>
  <si>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</si>
  <si>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</si>
  <si>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</si>
  <si>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</si>
  <si>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</si>
  <si>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</si>
  <si>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</si>
  <si>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</si>
  <si>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</si>
  <si>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</si>
  <si>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</si>
  <si>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</si>
  <si>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</si>
  <si>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</si>
  <si>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</si>
  <si>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</si>
  <si>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</si>
  <si>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</si>
  <si>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</si>
  <si>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</si>
  <si>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</si>
  <si>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</si>
  <si>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</si>
  <si>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</si>
  <si>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</si>
  <si>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</si>
  <si>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</si>
  <si>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</si>
  <si>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</si>
  <si>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</si>
  <si>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</si>
  <si>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</si>
  <si>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</si>
  <si>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</si>
  <si>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</si>
  <si>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</si>
  <si>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</si>
  <si>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</si>
  <si>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</si>
  <si>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</si>
  <si>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</si>
  <si>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</si>
  <si>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</si>
  <si>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</si>
  <si>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</si>
  <si>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</si>
  <si>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</si>
  <si>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</si>
  <si>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</si>
  <si>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</si>
  <si>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</si>
  <si>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</si>
  <si>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</si>
  <si>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</si>
  <si>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</si>
  <si>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</si>
  <si>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</si>
  <si>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</si>
  <si>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</si>
  <si>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</si>
  <si>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</si>
  <si>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</si>
  <si>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</si>
  <si>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</si>
  <si>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</si>
  <si>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</si>
  <si>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</si>
  <si>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</si>
  <si>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</si>
  <si>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</si>
  <si>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</si>
  <si>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</si>
  <si>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</si>
  <si>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</si>
  <si>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</si>
  <si>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</si>
  <si>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</si>
  <si>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</si>
  <si>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</si>
  <si>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</si>
  <si>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</si>
  <si>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</si>
  <si>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</si>
  <si>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</si>
  <si>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</si>
  <si>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</si>
  <si>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</si>
  <si>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</si>
  <si>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</si>
  <si>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</si>
  <si>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</si>
  <si>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</si>
  <si>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</si>
  <si>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</si>
  <si>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</si>
  <si>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</si>
  <si>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</si>
  <si>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</si>
  <si>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</si>
  <si>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</si>
  <si>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</si>
  <si>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</si>
  <si>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</si>
  <si>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</si>
  <si>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</si>
  <si>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</si>
  <si>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</si>
  <si>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</si>
  <si>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</si>
  <si>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</si>
  <si>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</si>
  <si>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</si>
  <si>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</si>
  <si>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</si>
  <si>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</si>
  <si>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</si>
  <si>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</si>
  <si>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</si>
  <si>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</si>
  <si>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</si>
  <si>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</si>
  <si>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</si>
  <si>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</si>
  <si>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</si>
  <si>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</si>
  <si>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</si>
  <si>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</si>
  <si>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</si>
  <si>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</si>
  <si>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</si>
  <si>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</si>
  <si>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28/08/19 - VENCIMENTO 04/09/19</t>
  </si>
  <si>
    <t>6.3. Revisão de Remuneração pelo Transporte Coletivo ¹</t>
  </si>
  <si>
    <t>¹ Ajuste do Fator de Transição de 17 a 31/07/19.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</si>
</sst>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150</v>
      </c>
      <c r="C6" s="3" t="s">
        <v>151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152</v>
      </c>
      <c r="I6" s="3" t="s">
        <v>2</v>
      </c>
      <c r="J6" s="3" t="s">
        <v>153</v>
      </c>
      <c r="K6" s="3" t="s">
        <v>154</v>
      </c>
      <c r="L6" s="3" t="s">
        <v>3</v>
      </c>
      <c r="M6" s="3" t="s">
        <v>155</v>
      </c>
      <c r="N6" s="3" t="s">
        <v>156</v>
      </c>
      <c r="O6" s="3" t="s">
        <v>157</v>
      </c>
      <c r="P6" s="82"/>
    </row>
    <row r="7" spans="1:19" ht="17.25" customHeight="1">
      <c r="A7" s="8" t="s">
        <v>20</v>
      </c>
      <c r="B7" s="9">
        <f aca="true" t="shared" si="0" ref="B7:P7">+B8+B20+B24+B27</f>
        <v>567543</v>
      </c>
      <c r="C7" s="9">
        <f t="shared" si="0"/>
        <v>754062</v>
      </c>
      <c r="D7" s="9">
        <f t="shared" si="0"/>
        <v>733139</v>
      </c>
      <c r="E7" s="9">
        <f>+E8+E20+E24+E27</f>
        <v>117669</v>
      </c>
      <c r="F7" s="9">
        <f>+F8+F20+F24+F27</f>
        <v>309074</v>
      </c>
      <c r="G7" s="9">
        <f t="shared" si="0"/>
        <v>478264</v>
      </c>
      <c r="H7" s="9">
        <f t="shared" si="0"/>
        <v>358945</v>
      </c>
      <c r="I7" s="9">
        <f t="shared" si="0"/>
        <v>295617</v>
      </c>
      <c r="J7" s="9">
        <f t="shared" si="0"/>
        <v>145438</v>
      </c>
      <c r="K7" s="9">
        <f t="shared" si="0"/>
        <v>154082</v>
      </c>
      <c r="L7" s="9">
        <f t="shared" si="0"/>
        <v>310575</v>
      </c>
      <c r="M7" s="9">
        <f t="shared" si="0"/>
        <v>448504</v>
      </c>
      <c r="N7" s="9">
        <f t="shared" si="0"/>
        <v>172200</v>
      </c>
      <c r="O7" s="9">
        <f t="shared" si="0"/>
        <v>325758</v>
      </c>
      <c r="P7" s="9">
        <f t="shared" si="0"/>
        <v>5170870</v>
      </c>
      <c r="Q7" s="43"/>
      <c r="R7"/>
      <c r="S7"/>
    </row>
    <row r="8" spans="1:19" ht="17.25" customHeight="1">
      <c r="A8" s="10" t="s">
        <v>31</v>
      </c>
      <c r="B8" s="11">
        <f>B9+B12+B16</f>
        <v>295645</v>
      </c>
      <c r="C8" s="11">
        <f aca="true" t="shared" si="1" ref="C8:O8">C9+C12+C16</f>
        <v>402515</v>
      </c>
      <c r="D8" s="11">
        <f t="shared" si="1"/>
        <v>361252</v>
      </c>
      <c r="E8" s="11">
        <f>E9+E12+E16</f>
        <v>56274</v>
      </c>
      <c r="F8" s="11">
        <f>F9+F12+F16</f>
        <v>151798</v>
      </c>
      <c r="G8" s="11">
        <f t="shared" si="1"/>
        <v>254811</v>
      </c>
      <c r="H8" s="11">
        <f t="shared" si="1"/>
        <v>197734</v>
      </c>
      <c r="I8" s="11">
        <f t="shared" si="1"/>
        <v>142517</v>
      </c>
      <c r="J8" s="11">
        <f t="shared" si="1"/>
        <v>83439</v>
      </c>
      <c r="K8" s="11">
        <f t="shared" si="1"/>
        <v>84155</v>
      </c>
      <c r="L8" s="11">
        <f t="shared" si="1"/>
        <v>154329</v>
      </c>
      <c r="M8" s="11">
        <f t="shared" si="1"/>
        <v>238142</v>
      </c>
      <c r="N8" s="11">
        <f t="shared" si="1"/>
        <v>85644</v>
      </c>
      <c r="O8" s="11">
        <f t="shared" si="1"/>
        <v>193810</v>
      </c>
      <c r="P8" s="11">
        <f>SUM(B8:O8)</f>
        <v>2702065</v>
      </c>
      <c r="Q8"/>
      <c r="R8"/>
      <c r="S8"/>
    </row>
    <row r="9" spans="1:19" ht="17.25" customHeight="1">
      <c r="A9" s="15" t="s">
        <v>9</v>
      </c>
      <c r="B9" s="13">
        <f>+B10+B11</f>
        <v>32239</v>
      </c>
      <c r="C9" s="13">
        <f aca="true" t="shared" si="2" ref="C9:O9">+C10+C11</f>
        <v>45820</v>
      </c>
      <c r="D9" s="13">
        <f t="shared" si="2"/>
        <v>37678</v>
      </c>
      <c r="E9" s="13">
        <f>+E10+E11</f>
        <v>7256</v>
      </c>
      <c r="F9" s="13">
        <f>+F10+F11</f>
        <v>14791</v>
      </c>
      <c r="G9" s="13">
        <f t="shared" si="2"/>
        <v>27835</v>
      </c>
      <c r="H9" s="13">
        <f t="shared" si="2"/>
        <v>20699</v>
      </c>
      <c r="I9" s="13">
        <f t="shared" si="2"/>
        <v>11044</v>
      </c>
      <c r="J9" s="13">
        <f t="shared" si="2"/>
        <v>5733</v>
      </c>
      <c r="K9" s="13">
        <f t="shared" si="2"/>
        <v>7424</v>
      </c>
      <c r="L9" s="13">
        <f t="shared" si="2"/>
        <v>8538</v>
      </c>
      <c r="M9" s="13">
        <f t="shared" si="2"/>
        <v>16462</v>
      </c>
      <c r="N9" s="13">
        <f t="shared" si="2"/>
        <v>10855</v>
      </c>
      <c r="O9" s="13">
        <f t="shared" si="2"/>
        <v>26691</v>
      </c>
      <c r="P9" s="11">
        <f aca="true" t="shared" si="3" ref="P9:P27">SUM(B9:O9)</f>
        <v>273065</v>
      </c>
      <c r="Q9"/>
      <c r="R9"/>
      <c r="S9"/>
    </row>
    <row r="10" spans="1:19" ht="17.25" customHeight="1">
      <c r="A10" s="29" t="s">
        <v>10</v>
      </c>
      <c r="B10" s="13">
        <v>32239</v>
      </c>
      <c r="C10" s="13">
        <v>45820</v>
      </c>
      <c r="D10" s="13">
        <v>37678</v>
      </c>
      <c r="E10" s="13">
        <v>7256</v>
      </c>
      <c r="F10" s="13">
        <v>14791</v>
      </c>
      <c r="G10" s="13">
        <v>27835</v>
      </c>
      <c r="H10" s="13">
        <v>20699</v>
      </c>
      <c r="I10" s="13">
        <v>11044</v>
      </c>
      <c r="J10" s="13">
        <v>5733</v>
      </c>
      <c r="K10" s="13">
        <v>7424</v>
      </c>
      <c r="L10" s="13">
        <v>8538</v>
      </c>
      <c r="M10" s="13">
        <v>16462</v>
      </c>
      <c r="N10" s="13">
        <v>10855</v>
      </c>
      <c r="O10" s="13">
        <v>26691</v>
      </c>
      <c r="P10" s="11">
        <f t="shared" si="3"/>
        <v>273065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250254</v>
      </c>
      <c r="C12" s="17">
        <f t="shared" si="4"/>
        <v>338242</v>
      </c>
      <c r="D12" s="17">
        <f t="shared" si="4"/>
        <v>307699</v>
      </c>
      <c r="E12" s="17">
        <f>SUM(E13:E15)</f>
        <v>46205</v>
      </c>
      <c r="F12" s="17">
        <f>SUM(F13:F15)</f>
        <v>129788</v>
      </c>
      <c r="G12" s="17">
        <f t="shared" si="4"/>
        <v>215582</v>
      </c>
      <c r="H12" s="17">
        <f t="shared" si="4"/>
        <v>167808</v>
      </c>
      <c r="I12" s="17">
        <f t="shared" si="4"/>
        <v>123481</v>
      </c>
      <c r="J12" s="17">
        <f t="shared" si="4"/>
        <v>72831</v>
      </c>
      <c r="K12" s="17">
        <f t="shared" si="4"/>
        <v>72465</v>
      </c>
      <c r="L12" s="17">
        <f t="shared" si="4"/>
        <v>136503</v>
      </c>
      <c r="M12" s="17">
        <f t="shared" si="4"/>
        <v>209465</v>
      </c>
      <c r="N12" s="17">
        <f t="shared" si="4"/>
        <v>69632</v>
      </c>
      <c r="O12" s="17">
        <f t="shared" si="4"/>
        <v>159744</v>
      </c>
      <c r="P12" s="11">
        <f t="shared" si="3"/>
        <v>2299699</v>
      </c>
      <c r="Q12"/>
      <c r="R12"/>
      <c r="S12"/>
    </row>
    <row r="13" spans="1:19" s="58" customFormat="1" ht="17.25" customHeight="1">
      <c r="A13" s="63" t="s">
        <v>12</v>
      </c>
      <c r="B13" s="64">
        <v>111493</v>
      </c>
      <c r="C13" s="64">
        <v>159203</v>
      </c>
      <c r="D13" s="64">
        <v>150942</v>
      </c>
      <c r="E13" s="64">
        <v>23474</v>
      </c>
      <c r="F13" s="64">
        <v>64294</v>
      </c>
      <c r="G13" s="64">
        <v>101755</v>
      </c>
      <c r="H13" s="64">
        <v>77901</v>
      </c>
      <c r="I13" s="64">
        <v>60362</v>
      </c>
      <c r="J13" s="64">
        <v>31823</v>
      </c>
      <c r="K13" s="64">
        <v>33221</v>
      </c>
      <c r="L13" s="64">
        <v>62197</v>
      </c>
      <c r="M13" s="64">
        <v>91368</v>
      </c>
      <c r="N13" s="64">
        <v>30674</v>
      </c>
      <c r="O13" s="64">
        <v>70820</v>
      </c>
      <c r="P13" s="11">
        <f t="shared" si="3"/>
        <v>1069527</v>
      </c>
      <c r="Q13" s="65"/>
      <c r="R13" s="66"/>
      <c r="S13"/>
    </row>
    <row r="14" spans="1:19" s="58" customFormat="1" ht="17.25" customHeight="1">
      <c r="A14" s="63" t="s">
        <v>13</v>
      </c>
      <c r="B14" s="64">
        <v>122748</v>
      </c>
      <c r="C14" s="64">
        <v>154213</v>
      </c>
      <c r="D14" s="64">
        <v>138322</v>
      </c>
      <c r="E14" s="64">
        <v>18664</v>
      </c>
      <c r="F14" s="64">
        <v>59290</v>
      </c>
      <c r="G14" s="64">
        <v>100336</v>
      </c>
      <c r="H14" s="64">
        <v>80230</v>
      </c>
      <c r="I14" s="64">
        <v>56801</v>
      </c>
      <c r="J14" s="64">
        <v>37472</v>
      </c>
      <c r="K14" s="64">
        <v>35517</v>
      </c>
      <c r="L14" s="64">
        <v>68901</v>
      </c>
      <c r="M14" s="64">
        <v>107048</v>
      </c>
      <c r="N14" s="64">
        <v>29840</v>
      </c>
      <c r="O14" s="64">
        <v>77049</v>
      </c>
      <c r="P14" s="11">
        <f t="shared" si="3"/>
        <v>1086431</v>
      </c>
      <c r="Q14" s="65"/>
      <c r="R14"/>
      <c r="S14"/>
    </row>
    <row r="15" spans="1:19" ht="17.25" customHeight="1">
      <c r="A15" s="14" t="s">
        <v>14</v>
      </c>
      <c r="B15" s="13">
        <v>16013</v>
      </c>
      <c r="C15" s="13">
        <v>24826</v>
      </c>
      <c r="D15" s="13">
        <v>18435</v>
      </c>
      <c r="E15" s="13">
        <v>4067</v>
      </c>
      <c r="F15" s="13">
        <v>6204</v>
      </c>
      <c r="G15" s="13">
        <v>13491</v>
      </c>
      <c r="H15" s="13">
        <v>9677</v>
      </c>
      <c r="I15" s="13">
        <v>6318</v>
      </c>
      <c r="J15" s="13">
        <v>3536</v>
      </c>
      <c r="K15" s="13">
        <v>3727</v>
      </c>
      <c r="L15" s="13">
        <v>5405</v>
      </c>
      <c r="M15" s="13">
        <v>11049</v>
      </c>
      <c r="N15" s="13">
        <v>9118</v>
      </c>
      <c r="O15" s="13">
        <v>11875</v>
      </c>
      <c r="P15" s="11">
        <f t="shared" si="3"/>
        <v>143741</v>
      </c>
      <c r="Q15"/>
      <c r="R15"/>
      <c r="S15"/>
    </row>
    <row r="16" spans="1:16" ht="17.25" customHeight="1">
      <c r="A16" s="15" t="s">
        <v>27</v>
      </c>
      <c r="B16" s="13">
        <f>B17+B18+B19</f>
        <v>13152</v>
      </c>
      <c r="C16" s="13">
        <f aca="true" t="shared" si="5" ref="C16:O16">C17+C18+C19</f>
        <v>18453</v>
      </c>
      <c r="D16" s="13">
        <f t="shared" si="5"/>
        <v>15875</v>
      </c>
      <c r="E16" s="13">
        <f>E17+E18+E19</f>
        <v>2813</v>
      </c>
      <c r="F16" s="13">
        <f>F17+F18+F19</f>
        <v>7219</v>
      </c>
      <c r="G16" s="13">
        <f t="shared" si="5"/>
        <v>11394</v>
      </c>
      <c r="H16" s="13">
        <f t="shared" si="5"/>
        <v>9227</v>
      </c>
      <c r="I16" s="13">
        <f t="shared" si="5"/>
        <v>7992</v>
      </c>
      <c r="J16" s="13">
        <f t="shared" si="5"/>
        <v>4875</v>
      </c>
      <c r="K16" s="13">
        <f t="shared" si="5"/>
        <v>4266</v>
      </c>
      <c r="L16" s="13">
        <f t="shared" si="5"/>
        <v>9288</v>
      </c>
      <c r="M16" s="13">
        <f t="shared" si="5"/>
        <v>12215</v>
      </c>
      <c r="N16" s="13">
        <f t="shared" si="5"/>
        <v>5157</v>
      </c>
      <c r="O16" s="13">
        <f t="shared" si="5"/>
        <v>7375</v>
      </c>
      <c r="P16" s="11">
        <f t="shared" si="3"/>
        <v>129301</v>
      </c>
    </row>
    <row r="17" spans="1:19" ht="17.25" customHeight="1">
      <c r="A17" s="14" t="s">
        <v>28</v>
      </c>
      <c r="B17" s="13">
        <v>13123</v>
      </c>
      <c r="C17" s="13">
        <v>18430</v>
      </c>
      <c r="D17" s="13">
        <v>15860</v>
      </c>
      <c r="E17" s="13">
        <v>2808</v>
      </c>
      <c r="F17" s="13">
        <v>7212</v>
      </c>
      <c r="G17" s="13">
        <v>11376</v>
      </c>
      <c r="H17" s="13">
        <v>9218</v>
      </c>
      <c r="I17" s="13">
        <v>7986</v>
      </c>
      <c r="J17" s="13">
        <v>4868</v>
      </c>
      <c r="K17" s="13">
        <v>4266</v>
      </c>
      <c r="L17" s="13">
        <v>9274</v>
      </c>
      <c r="M17" s="13">
        <v>12198</v>
      </c>
      <c r="N17" s="13">
        <v>5154</v>
      </c>
      <c r="O17" s="13">
        <v>7363</v>
      </c>
      <c r="P17" s="11">
        <f t="shared" si="3"/>
        <v>129136</v>
      </c>
      <c r="Q17"/>
      <c r="R17"/>
      <c r="S17"/>
    </row>
    <row r="18" spans="1:19" ht="17.25" customHeight="1">
      <c r="A18" s="14" t="s">
        <v>29</v>
      </c>
      <c r="B18" s="13">
        <v>8</v>
      </c>
      <c r="C18" s="13">
        <v>7</v>
      </c>
      <c r="D18" s="13">
        <v>6</v>
      </c>
      <c r="E18" s="13">
        <v>2</v>
      </c>
      <c r="F18" s="13">
        <v>0</v>
      </c>
      <c r="G18" s="13">
        <v>6</v>
      </c>
      <c r="H18" s="13">
        <v>7</v>
      </c>
      <c r="I18" s="13">
        <v>5</v>
      </c>
      <c r="J18" s="13">
        <v>5</v>
      </c>
      <c r="K18" s="13">
        <v>0</v>
      </c>
      <c r="L18" s="13">
        <v>6</v>
      </c>
      <c r="M18" s="13">
        <v>13</v>
      </c>
      <c r="N18" s="13">
        <v>0</v>
      </c>
      <c r="O18" s="13">
        <v>10</v>
      </c>
      <c r="P18" s="11">
        <f t="shared" si="3"/>
        <v>75</v>
      </c>
      <c r="Q18"/>
      <c r="R18"/>
      <c r="S18"/>
    </row>
    <row r="19" spans="1:19" ht="17.25" customHeight="1">
      <c r="A19" s="14" t="s">
        <v>30</v>
      </c>
      <c r="B19" s="13">
        <v>21</v>
      </c>
      <c r="C19" s="13">
        <v>16</v>
      </c>
      <c r="D19" s="13">
        <v>9</v>
      </c>
      <c r="E19" s="13">
        <v>3</v>
      </c>
      <c r="F19" s="13">
        <v>7</v>
      </c>
      <c r="G19" s="13">
        <v>12</v>
      </c>
      <c r="H19" s="13">
        <v>2</v>
      </c>
      <c r="I19" s="13">
        <v>1</v>
      </c>
      <c r="J19" s="13">
        <v>2</v>
      </c>
      <c r="K19" s="13">
        <v>0</v>
      </c>
      <c r="L19" s="13">
        <v>8</v>
      </c>
      <c r="M19" s="13">
        <v>4</v>
      </c>
      <c r="N19" s="13">
        <v>3</v>
      </c>
      <c r="O19" s="13">
        <v>2</v>
      </c>
      <c r="P19" s="11">
        <f t="shared" si="3"/>
        <v>90</v>
      </c>
      <c r="Q19"/>
      <c r="R19"/>
      <c r="S19"/>
    </row>
    <row r="20" spans="1:19" ht="17.25" customHeight="1">
      <c r="A20" s="16" t="s">
        <v>15</v>
      </c>
      <c r="B20" s="11">
        <f>+B21+B22+B23</f>
        <v>143264</v>
      </c>
      <c r="C20" s="11">
        <f aca="true" t="shared" si="6" ref="C20:O20">+C21+C22+C23</f>
        <v>167490</v>
      </c>
      <c r="D20" s="11">
        <f t="shared" si="6"/>
        <v>178514</v>
      </c>
      <c r="E20" s="11">
        <f>+E21+E22+E23</f>
        <v>28311</v>
      </c>
      <c r="F20" s="11">
        <f>+F21+F22+F23</f>
        <v>69807</v>
      </c>
      <c r="G20" s="11">
        <f t="shared" si="6"/>
        <v>105360</v>
      </c>
      <c r="H20" s="11">
        <f t="shared" si="6"/>
        <v>83771</v>
      </c>
      <c r="I20" s="11">
        <f t="shared" si="6"/>
        <v>96164</v>
      </c>
      <c r="J20" s="11">
        <f t="shared" si="6"/>
        <v>41557</v>
      </c>
      <c r="K20" s="11">
        <f t="shared" si="6"/>
        <v>43783</v>
      </c>
      <c r="L20" s="11">
        <f t="shared" si="6"/>
        <v>101738</v>
      </c>
      <c r="M20" s="11">
        <f t="shared" si="6"/>
        <v>133065</v>
      </c>
      <c r="N20" s="11">
        <f t="shared" si="6"/>
        <v>46133</v>
      </c>
      <c r="O20" s="11">
        <f t="shared" si="6"/>
        <v>69873</v>
      </c>
      <c r="P20" s="11">
        <f t="shared" si="3"/>
        <v>1308830</v>
      </c>
      <c r="Q20"/>
      <c r="R20"/>
      <c r="S20"/>
    </row>
    <row r="21" spans="1:19" s="58" customFormat="1" ht="17.25" customHeight="1">
      <c r="A21" s="53" t="s">
        <v>16</v>
      </c>
      <c r="B21" s="64">
        <v>84800</v>
      </c>
      <c r="C21" s="64">
        <v>107463</v>
      </c>
      <c r="D21" s="64">
        <v>116522</v>
      </c>
      <c r="E21" s="64">
        <v>19564</v>
      </c>
      <c r="F21" s="64">
        <v>45844</v>
      </c>
      <c r="G21" s="64">
        <v>68365</v>
      </c>
      <c r="H21" s="64">
        <v>51361</v>
      </c>
      <c r="I21" s="64">
        <v>60838</v>
      </c>
      <c r="J21" s="64">
        <v>26043</v>
      </c>
      <c r="K21" s="64">
        <v>26645</v>
      </c>
      <c r="L21" s="64">
        <v>60339</v>
      </c>
      <c r="M21" s="64">
        <v>78577</v>
      </c>
      <c r="N21" s="64">
        <v>28496</v>
      </c>
      <c r="O21" s="64">
        <v>42740</v>
      </c>
      <c r="P21" s="11">
        <f t="shared" si="3"/>
        <v>817597</v>
      </c>
      <c r="Q21" s="65"/>
      <c r="R21"/>
      <c r="S21"/>
    </row>
    <row r="22" spans="1:19" s="58" customFormat="1" ht="17.25" customHeight="1">
      <c r="A22" s="53" t="s">
        <v>17</v>
      </c>
      <c r="B22" s="64">
        <v>51404</v>
      </c>
      <c r="C22" s="64">
        <v>51340</v>
      </c>
      <c r="D22" s="64">
        <v>54464</v>
      </c>
      <c r="E22" s="64">
        <v>7254</v>
      </c>
      <c r="F22" s="64">
        <v>21365</v>
      </c>
      <c r="G22" s="64">
        <v>32531</v>
      </c>
      <c r="H22" s="64">
        <v>28959</v>
      </c>
      <c r="I22" s="64">
        <v>31950</v>
      </c>
      <c r="J22" s="64">
        <v>14066</v>
      </c>
      <c r="K22" s="64">
        <v>15518</v>
      </c>
      <c r="L22" s="64">
        <v>38189</v>
      </c>
      <c r="M22" s="64">
        <v>48886</v>
      </c>
      <c r="N22" s="64">
        <v>14675</v>
      </c>
      <c r="O22" s="64">
        <v>23406</v>
      </c>
      <c r="P22" s="11">
        <f t="shared" si="3"/>
        <v>434007</v>
      </c>
      <c r="Q22" s="65"/>
      <c r="R22"/>
      <c r="S22"/>
    </row>
    <row r="23" spans="1:19" ht="17.25" customHeight="1">
      <c r="A23" s="12" t="s">
        <v>18</v>
      </c>
      <c r="B23" s="13">
        <v>7060</v>
      </c>
      <c r="C23" s="13">
        <v>8687</v>
      </c>
      <c r="D23" s="13">
        <v>7528</v>
      </c>
      <c r="E23" s="13">
        <v>1493</v>
      </c>
      <c r="F23" s="13">
        <v>2598</v>
      </c>
      <c r="G23" s="13">
        <v>4464</v>
      </c>
      <c r="H23" s="13">
        <v>3451</v>
      </c>
      <c r="I23" s="13">
        <v>3376</v>
      </c>
      <c r="J23" s="13">
        <v>1448</v>
      </c>
      <c r="K23" s="13">
        <v>1620</v>
      </c>
      <c r="L23" s="13">
        <v>3210</v>
      </c>
      <c r="M23" s="13">
        <v>5602</v>
      </c>
      <c r="N23" s="13">
        <v>2962</v>
      </c>
      <c r="O23" s="13">
        <v>3727</v>
      </c>
      <c r="P23" s="11">
        <f t="shared" si="3"/>
        <v>57226</v>
      </c>
      <c r="Q23"/>
      <c r="R23"/>
      <c r="S23"/>
    </row>
    <row r="24" spans="1:19" ht="17.25" customHeight="1">
      <c r="A24" s="16" t="s">
        <v>19</v>
      </c>
      <c r="B24" s="13">
        <f>+B25+B26</f>
        <v>128634</v>
      </c>
      <c r="C24" s="13">
        <f aca="true" t="shared" si="7" ref="C24:O24">+C25+C26</f>
        <v>184057</v>
      </c>
      <c r="D24" s="13">
        <f t="shared" si="7"/>
        <v>193373</v>
      </c>
      <c r="E24" s="13">
        <f>+E25+E26</f>
        <v>33084</v>
      </c>
      <c r="F24" s="13">
        <f>+F25+F26</f>
        <v>87469</v>
      </c>
      <c r="G24" s="13">
        <f t="shared" si="7"/>
        <v>118093</v>
      </c>
      <c r="H24" s="13">
        <f t="shared" si="7"/>
        <v>77440</v>
      </c>
      <c r="I24" s="13">
        <f t="shared" si="7"/>
        <v>56936</v>
      </c>
      <c r="J24" s="13">
        <f t="shared" si="7"/>
        <v>20442</v>
      </c>
      <c r="K24" s="13">
        <f t="shared" si="7"/>
        <v>26144</v>
      </c>
      <c r="L24" s="13">
        <f t="shared" si="7"/>
        <v>54508</v>
      </c>
      <c r="M24" s="13">
        <f t="shared" si="7"/>
        <v>77297</v>
      </c>
      <c r="N24" s="13">
        <f t="shared" si="7"/>
        <v>34019</v>
      </c>
      <c r="O24" s="13">
        <f t="shared" si="7"/>
        <v>62075</v>
      </c>
      <c r="P24" s="11">
        <f t="shared" si="3"/>
        <v>1153571</v>
      </c>
      <c r="Q24" s="44"/>
      <c r="R24"/>
      <c r="S24"/>
    </row>
    <row r="25" spans="1:19" ht="17.25" customHeight="1">
      <c r="A25" s="12" t="s">
        <v>32</v>
      </c>
      <c r="B25" s="13">
        <v>81263</v>
      </c>
      <c r="C25" s="13">
        <v>122435</v>
      </c>
      <c r="D25" s="13">
        <v>127719</v>
      </c>
      <c r="E25" s="13">
        <v>23582</v>
      </c>
      <c r="F25" s="13">
        <v>55268</v>
      </c>
      <c r="G25" s="13">
        <v>79721</v>
      </c>
      <c r="H25" s="13">
        <v>51571</v>
      </c>
      <c r="I25" s="13">
        <v>38678</v>
      </c>
      <c r="J25" s="13">
        <v>14461</v>
      </c>
      <c r="K25" s="13">
        <v>18938</v>
      </c>
      <c r="L25" s="13">
        <v>34436</v>
      </c>
      <c r="M25" s="13">
        <v>52307</v>
      </c>
      <c r="N25" s="13">
        <v>24188</v>
      </c>
      <c r="O25" s="13">
        <v>39756</v>
      </c>
      <c r="P25" s="11">
        <f t="shared" si="3"/>
        <v>764323</v>
      </c>
      <c r="Q25" s="43"/>
      <c r="R25"/>
      <c r="S25"/>
    </row>
    <row r="26" spans="1:19" ht="17.25" customHeight="1">
      <c r="A26" s="12" t="s">
        <v>33</v>
      </c>
      <c r="B26" s="13">
        <v>47371</v>
      </c>
      <c r="C26" s="13">
        <v>61622</v>
      </c>
      <c r="D26" s="13">
        <v>65654</v>
      </c>
      <c r="E26" s="13">
        <v>9502</v>
      </c>
      <c r="F26" s="13">
        <v>32201</v>
      </c>
      <c r="G26" s="13">
        <v>38372</v>
      </c>
      <c r="H26" s="13">
        <v>25869</v>
      </c>
      <c r="I26" s="13">
        <v>18258</v>
      </c>
      <c r="J26" s="13">
        <v>5981</v>
      </c>
      <c r="K26" s="13">
        <v>7206</v>
      </c>
      <c r="L26" s="13">
        <v>20072</v>
      </c>
      <c r="M26" s="13">
        <v>24990</v>
      </c>
      <c r="N26" s="13">
        <v>9831</v>
      </c>
      <c r="O26" s="13">
        <v>22319</v>
      </c>
      <c r="P26" s="11">
        <f t="shared" si="3"/>
        <v>389248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6404</v>
      </c>
      <c r="O27" s="11">
        <v>0</v>
      </c>
      <c r="P27" s="11">
        <f t="shared" si="3"/>
        <v>6404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4165901.38</v>
      </c>
      <c r="C42" s="22">
        <f t="shared" si="10"/>
        <v>6036625.720000001</v>
      </c>
      <c r="D42" s="22">
        <f t="shared" si="10"/>
        <v>6346759.02</v>
      </c>
      <c r="E42" s="22">
        <f t="shared" si="10"/>
        <v>621139.35</v>
      </c>
      <c r="F42" s="22">
        <f t="shared" si="10"/>
        <v>1026940.25</v>
      </c>
      <c r="G42" s="22">
        <f t="shared" si="10"/>
        <v>3635574.26</v>
      </c>
      <c r="H42" s="22">
        <f t="shared" si="10"/>
        <v>2938017.9699999997</v>
      </c>
      <c r="I42" s="22">
        <f t="shared" si="10"/>
        <v>2288203.8200000003</v>
      </c>
      <c r="J42" s="22">
        <f t="shared" si="10"/>
        <v>1074981.1</v>
      </c>
      <c r="K42" s="22">
        <f t="shared" si="10"/>
        <v>1113209.2299999997</v>
      </c>
      <c r="L42" s="22">
        <f t="shared" si="10"/>
        <v>1942131.35</v>
      </c>
      <c r="M42" s="22">
        <f t="shared" si="10"/>
        <v>3024195.6400000006</v>
      </c>
      <c r="N42" s="22">
        <f t="shared" si="10"/>
        <v>1403189.4200000002</v>
      </c>
      <c r="O42" s="22">
        <f t="shared" si="10"/>
        <v>2391290.39</v>
      </c>
      <c r="P42" s="22">
        <f aca="true" t="shared" si="11" ref="P42:P47">SUM(B42:O42)</f>
        <v>38008158.900000006</v>
      </c>
      <c r="Q42"/>
      <c r="R42"/>
      <c r="S42"/>
    </row>
    <row r="43" spans="1:19" ht="17.25" customHeight="1">
      <c r="A43" s="16" t="s">
        <v>59</v>
      </c>
      <c r="B43" s="23">
        <f>SUM(B44:B52)</f>
        <v>4148443.96</v>
      </c>
      <c r="C43" s="23">
        <f aca="true" t="shared" si="12" ref="C43:O43">SUM(C44:C52)</f>
        <v>6012393.74</v>
      </c>
      <c r="D43" s="23">
        <f t="shared" si="12"/>
        <v>6338648.26</v>
      </c>
      <c r="E43" s="23">
        <f t="shared" si="12"/>
        <v>621139.35</v>
      </c>
      <c r="F43" s="23">
        <f t="shared" si="12"/>
        <v>1019688.65</v>
      </c>
      <c r="G43" s="23">
        <f t="shared" si="12"/>
        <v>3612519.2399999998</v>
      </c>
      <c r="H43" s="23">
        <f t="shared" si="12"/>
        <v>2938017.9699999997</v>
      </c>
      <c r="I43" s="23">
        <f t="shared" si="12"/>
        <v>2279464.2800000003</v>
      </c>
      <c r="J43" s="23">
        <f t="shared" si="12"/>
        <v>1073408.59</v>
      </c>
      <c r="K43" s="23">
        <f t="shared" si="12"/>
        <v>1108588.5699999998</v>
      </c>
      <c r="L43" s="23">
        <f t="shared" si="12"/>
        <v>1940666.56</v>
      </c>
      <c r="M43" s="23">
        <f t="shared" si="12"/>
        <v>3015256.6500000004</v>
      </c>
      <c r="N43" s="23">
        <f t="shared" si="12"/>
        <v>1398839.0300000003</v>
      </c>
      <c r="O43" s="23">
        <f t="shared" si="12"/>
        <v>2387940.75</v>
      </c>
      <c r="P43" s="23">
        <f t="shared" si="11"/>
        <v>37895015.599999994</v>
      </c>
      <c r="Q43"/>
      <c r="R43"/>
      <c r="S43"/>
    </row>
    <row r="44" spans="1:19" ht="17.25" customHeight="1">
      <c r="A44" s="34" t="s">
        <v>54</v>
      </c>
      <c r="B44" s="23">
        <f>ROUND(B30*B7,2)</f>
        <v>1890088.45</v>
      </c>
      <c r="C44" s="23">
        <f aca="true" t="shared" si="13" ref="C44:O44">ROUND(C30*C7,2)</f>
        <v>2802169.8</v>
      </c>
      <c r="D44" s="23">
        <f t="shared" si="13"/>
        <v>2834242.06</v>
      </c>
      <c r="E44" s="23">
        <f t="shared" si="13"/>
        <v>621139.35</v>
      </c>
      <c r="F44" s="23">
        <f t="shared" si="13"/>
        <v>1017471.61</v>
      </c>
      <c r="G44" s="23">
        <f t="shared" si="13"/>
        <v>1607206.17</v>
      </c>
      <c r="H44" s="23">
        <f t="shared" si="13"/>
        <v>1387071.16</v>
      </c>
      <c r="I44" s="23">
        <f t="shared" si="13"/>
        <v>1012754.28</v>
      </c>
      <c r="J44" s="23">
        <f t="shared" si="13"/>
        <v>510850.98</v>
      </c>
      <c r="K44" s="23">
        <f t="shared" si="13"/>
        <v>512815.71</v>
      </c>
      <c r="L44" s="23">
        <f t="shared" si="13"/>
        <v>883088.96</v>
      </c>
      <c r="M44" s="23">
        <f t="shared" si="13"/>
        <v>1279671.61</v>
      </c>
      <c r="N44" s="23">
        <f t="shared" si="13"/>
        <v>617078.7</v>
      </c>
      <c r="O44" s="23">
        <f t="shared" si="13"/>
        <v>1078845.34</v>
      </c>
      <c r="P44" s="23">
        <f t="shared" si="11"/>
        <v>18054494.18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35">
        <v>2108735.73</v>
      </c>
      <c r="C47" s="35">
        <v>3101081.95</v>
      </c>
      <c r="D47" s="35">
        <v>3498020.44</v>
      </c>
      <c r="E47" s="19">
        <v>0</v>
      </c>
      <c r="F47" s="19">
        <v>0</v>
      </c>
      <c r="G47" s="35">
        <v>2001867.67</v>
      </c>
      <c r="H47" s="35">
        <v>1492336.05</v>
      </c>
      <c r="I47" s="35">
        <v>1263333.08</v>
      </c>
      <c r="J47" s="35">
        <v>522890.13</v>
      </c>
      <c r="K47" s="35">
        <v>519073.41</v>
      </c>
      <c r="L47" s="35">
        <v>1055322.04</v>
      </c>
      <c r="M47" s="35">
        <v>1599204.11</v>
      </c>
      <c r="N47" s="35">
        <v>688917.28</v>
      </c>
      <c r="O47" s="35">
        <v>1232799.34</v>
      </c>
      <c r="P47" s="23">
        <f t="shared" si="11"/>
        <v>19083581.23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144</v>
      </c>
      <c r="B49" s="35">
        <f>ROUND((B32-1)*B44,2)</f>
        <v>128828.66</v>
      </c>
      <c r="C49" s="35">
        <f>ROUND((C32-1)*C44,2)</f>
        <v>82910.16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43986.55</v>
      </c>
      <c r="I49" s="36">
        <f t="shared" si="14"/>
        <v>0</v>
      </c>
      <c r="J49" s="35">
        <f>ROUND((J32-1)*J44,2)</f>
        <v>56084.39</v>
      </c>
      <c r="K49" s="35">
        <f>ROUND((K32-1)*K44,2)</f>
        <v>98507.03</v>
      </c>
      <c r="L49" s="36">
        <f t="shared" si="14"/>
        <v>0</v>
      </c>
      <c r="M49" s="35">
        <f>ROUND((M32-1)*M44,2)</f>
        <v>86978.72</v>
      </c>
      <c r="N49" s="35">
        <f>ROUND((N32-1)*N44,2)</f>
        <v>88714.1</v>
      </c>
      <c r="O49" s="35">
        <f>ROUND((O32-1)*O44,2)</f>
        <v>72180.52</v>
      </c>
      <c r="P49" s="23">
        <f aca="true" t="shared" si="15" ref="P49:P55">SUM(B49:O49)</f>
        <v>658190.13</v>
      </c>
      <c r="Q49"/>
      <c r="R49"/>
      <c r="S49"/>
    </row>
    <row r="50" spans="1:19" ht="17.25" customHeight="1">
      <c r="A50" s="12" t="s">
        <v>145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146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147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-2175453.95</v>
      </c>
      <c r="C57" s="35">
        <f t="shared" si="16"/>
        <v>-3263268.62</v>
      </c>
      <c r="D57" s="35">
        <f t="shared" si="16"/>
        <v>-3639523.0500000003</v>
      </c>
      <c r="E57" s="35">
        <f t="shared" si="16"/>
        <v>-145993.84</v>
      </c>
      <c r="F57" s="35">
        <f t="shared" si="16"/>
        <v>-73507.21</v>
      </c>
      <c r="G57" s="35">
        <f t="shared" si="16"/>
        <v>-2209459.18</v>
      </c>
      <c r="H57" s="35">
        <f t="shared" si="16"/>
        <v>-1415457.61</v>
      </c>
      <c r="I57" s="35">
        <f t="shared" si="16"/>
        <v>-1376614.1</v>
      </c>
      <c r="J57" s="35">
        <f t="shared" si="16"/>
        <v>-558751.23</v>
      </c>
      <c r="K57" s="35">
        <f t="shared" si="16"/>
        <v>-282190.14</v>
      </c>
      <c r="L57" s="35">
        <f t="shared" si="16"/>
        <v>-1104845.9100000001</v>
      </c>
      <c r="M57" s="35">
        <f t="shared" si="16"/>
        <v>-1690551.6500000001</v>
      </c>
      <c r="N57" s="35">
        <f t="shared" si="16"/>
        <v>-726719.0800000001</v>
      </c>
      <c r="O57" s="35">
        <f t="shared" si="16"/>
        <v>-1331679.1800000002</v>
      </c>
      <c r="P57" s="35">
        <f aca="true" t="shared" si="17" ref="P57:P65">SUM(B57:O57)</f>
        <v>-19994014.75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-192033.50000000003</v>
      </c>
      <c r="C58" s="35">
        <f t="shared" si="18"/>
        <v>-204079.52</v>
      </c>
      <c r="D58" s="35">
        <f t="shared" si="18"/>
        <v>-191386.62</v>
      </c>
      <c r="E58" s="35">
        <f t="shared" si="18"/>
        <v>-31200.8</v>
      </c>
      <c r="F58" s="35">
        <f t="shared" si="18"/>
        <v>-63601.3</v>
      </c>
      <c r="G58" s="35">
        <f t="shared" si="18"/>
        <v>-234298.86</v>
      </c>
      <c r="H58" s="35">
        <f t="shared" si="18"/>
        <v>-89246.5</v>
      </c>
      <c r="I58" s="35">
        <f t="shared" si="18"/>
        <v>-130149.5</v>
      </c>
      <c r="J58" s="35">
        <f t="shared" si="18"/>
        <v>-37141.12</v>
      </c>
      <c r="K58" s="35">
        <f t="shared" si="18"/>
        <v>-49580.93</v>
      </c>
      <c r="L58" s="35">
        <f t="shared" si="18"/>
        <v>-62654.850000000006</v>
      </c>
      <c r="M58" s="35">
        <f t="shared" si="18"/>
        <v>-111269.81000000001</v>
      </c>
      <c r="N58" s="35">
        <f t="shared" si="18"/>
        <v>-46676.5</v>
      </c>
      <c r="O58" s="35">
        <f t="shared" si="18"/>
        <v>-114771.3</v>
      </c>
      <c r="P58" s="35">
        <f t="shared" si="17"/>
        <v>-1558091.1100000003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-138627.7</v>
      </c>
      <c r="C59" s="55">
        <f aca="true" t="shared" si="19" ref="C59:O59">-ROUND(C9*$D$3,2)</f>
        <v>-197026</v>
      </c>
      <c r="D59" s="55">
        <f t="shared" si="19"/>
        <v>-162015.4</v>
      </c>
      <c r="E59" s="55">
        <f t="shared" si="19"/>
        <v>-31200.8</v>
      </c>
      <c r="F59" s="55">
        <f t="shared" si="19"/>
        <v>-63601.3</v>
      </c>
      <c r="G59" s="55">
        <f t="shared" si="19"/>
        <v>-119690.5</v>
      </c>
      <c r="H59" s="55">
        <v>-89246.5</v>
      </c>
      <c r="I59" s="55">
        <f t="shared" si="19"/>
        <v>-47489.2</v>
      </c>
      <c r="J59" s="55">
        <f t="shared" si="19"/>
        <v>-24651.9</v>
      </c>
      <c r="K59" s="55">
        <f t="shared" si="19"/>
        <v>-31923.2</v>
      </c>
      <c r="L59" s="55">
        <f t="shared" si="19"/>
        <v>-36713.4</v>
      </c>
      <c r="M59" s="55">
        <f t="shared" si="19"/>
        <v>-70786.6</v>
      </c>
      <c r="N59" s="55">
        <f t="shared" si="19"/>
        <v>-46676.5</v>
      </c>
      <c r="O59" s="55">
        <f t="shared" si="19"/>
        <v>-114771.3</v>
      </c>
      <c r="P59" s="55">
        <f t="shared" si="17"/>
        <v>-1174420.3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-17.2</v>
      </c>
      <c r="C61" s="35">
        <v>0</v>
      </c>
      <c r="D61" s="19">
        <v>-12.9</v>
      </c>
      <c r="E61" s="19">
        <v>0</v>
      </c>
      <c r="F61" s="19">
        <v>0</v>
      </c>
      <c r="G61" s="19">
        <v>-38.7</v>
      </c>
      <c r="H61" s="19">
        <v>0</v>
      </c>
      <c r="I61" s="19">
        <v>-55.9</v>
      </c>
      <c r="J61" s="35">
        <v>-5.56</v>
      </c>
      <c r="K61" s="19">
        <v>-7.86</v>
      </c>
      <c r="L61" s="19">
        <v>-11.55</v>
      </c>
      <c r="M61" s="19">
        <v>-18.03</v>
      </c>
      <c r="N61" s="19">
        <v>0</v>
      </c>
      <c r="O61" s="19">
        <v>0</v>
      </c>
      <c r="P61" s="35">
        <f t="shared" si="17"/>
        <v>-167.70000000000005</v>
      </c>
      <c r="Q61"/>
      <c r="R61"/>
      <c r="S61"/>
    </row>
    <row r="62" spans="1:19" ht="18.75" customHeight="1">
      <c r="A62" s="12" t="s">
        <v>66</v>
      </c>
      <c r="B62" s="35">
        <v>-3934.5</v>
      </c>
      <c r="C62" s="35">
        <v>-1505</v>
      </c>
      <c r="D62" s="19">
        <v>-2141.4</v>
      </c>
      <c r="E62" s="19">
        <v>0</v>
      </c>
      <c r="F62" s="19">
        <v>0</v>
      </c>
      <c r="G62" s="19">
        <v>-2016.7</v>
      </c>
      <c r="H62" s="19">
        <v>0</v>
      </c>
      <c r="I62" s="19">
        <v>-1444.8</v>
      </c>
      <c r="J62" s="35">
        <v>-124.57</v>
      </c>
      <c r="K62" s="19">
        <v>-176.12</v>
      </c>
      <c r="L62" s="19">
        <v>-258.74</v>
      </c>
      <c r="M62" s="19">
        <v>-403.77</v>
      </c>
      <c r="N62" s="19">
        <v>0</v>
      </c>
      <c r="O62" s="19">
        <v>0</v>
      </c>
      <c r="P62" s="35">
        <f t="shared" si="17"/>
        <v>-12005.6</v>
      </c>
      <c r="Q62"/>
      <c r="R62"/>
      <c r="S62"/>
    </row>
    <row r="63" spans="1:19" ht="18.75" customHeight="1">
      <c r="A63" s="12" t="s">
        <v>67</v>
      </c>
      <c r="B63" s="35">
        <v>-49454.1</v>
      </c>
      <c r="C63" s="35">
        <v>-5548.52</v>
      </c>
      <c r="D63" s="19">
        <v>-27216.92</v>
      </c>
      <c r="E63" s="19">
        <v>0</v>
      </c>
      <c r="F63" s="19">
        <v>0</v>
      </c>
      <c r="G63" s="19">
        <v>-112552.96</v>
      </c>
      <c r="H63" s="19">
        <v>0</v>
      </c>
      <c r="I63" s="19">
        <v>-81159.6</v>
      </c>
      <c r="J63" s="35">
        <v>-12359.09</v>
      </c>
      <c r="K63" s="19">
        <v>-17473.75</v>
      </c>
      <c r="L63" s="19">
        <v>-25671.16</v>
      </c>
      <c r="M63" s="19">
        <v>-40061.41</v>
      </c>
      <c r="N63" s="19">
        <v>0</v>
      </c>
      <c r="O63" s="19">
        <v>0</v>
      </c>
      <c r="P63" s="35">
        <f t="shared" si="17"/>
        <v>-371497.51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-2080412.37</v>
      </c>
      <c r="C65" s="55">
        <f t="shared" si="20"/>
        <v>-3059189.1</v>
      </c>
      <c r="D65" s="35">
        <f t="shared" si="20"/>
        <v>-3448136.43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-1975160.32</v>
      </c>
      <c r="H65" s="35">
        <f t="shared" si="20"/>
        <v>-1480047.59</v>
      </c>
      <c r="I65" s="35">
        <f t="shared" si="20"/>
        <v>-1246464.6</v>
      </c>
      <c r="J65" s="35">
        <f t="shared" si="20"/>
        <v>-521610.11</v>
      </c>
      <c r="K65" s="35">
        <f t="shared" si="20"/>
        <v>-232609.21</v>
      </c>
      <c r="L65" s="35">
        <f t="shared" si="20"/>
        <v>-1042191.06</v>
      </c>
      <c r="M65" s="35">
        <f t="shared" si="20"/>
        <v>-1579281.84</v>
      </c>
      <c r="N65" s="55">
        <f t="shared" si="20"/>
        <v>-680042.5800000001</v>
      </c>
      <c r="O65" s="55">
        <f t="shared" si="20"/>
        <v>-1216907.8800000001</v>
      </c>
      <c r="P65" s="55">
        <f t="shared" si="17"/>
        <v>-18686752.040000003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55">
        <v>280000</v>
      </c>
      <c r="L78" s="19">
        <v>0</v>
      </c>
      <c r="M78" s="19">
        <v>0</v>
      </c>
      <c r="N78" s="19">
        <v>0</v>
      </c>
      <c r="O78" s="19">
        <v>0</v>
      </c>
      <c r="P78" s="55">
        <f>SUM(B78:O78)</f>
        <v>280000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35">
        <v>-87772.22</v>
      </c>
      <c r="C91" s="35">
        <v>-129076.8</v>
      </c>
      <c r="D91" s="35">
        <v>-145598.63</v>
      </c>
      <c r="E91" s="19">
        <v>0</v>
      </c>
      <c r="F91" s="19">
        <v>0</v>
      </c>
      <c r="G91" s="35">
        <v>-83324.04</v>
      </c>
      <c r="H91" s="35">
        <v>-62115.73</v>
      </c>
      <c r="I91" s="35">
        <v>-52583.9</v>
      </c>
      <c r="J91" s="35">
        <v>-21764.33</v>
      </c>
      <c r="K91" s="35">
        <v>-21605.47</v>
      </c>
      <c r="L91" s="35">
        <v>-43925.83</v>
      </c>
      <c r="M91" s="35">
        <v>-66563.91</v>
      </c>
      <c r="N91" s="35">
        <v>-28674.91</v>
      </c>
      <c r="O91" s="35">
        <v>-51312.97</v>
      </c>
      <c r="P91" s="55">
        <f>SUM(B91:O91)</f>
        <v>-794318.7399999999</v>
      </c>
      <c r="Q91" s="46"/>
      <c r="R91"/>
      <c r="S91"/>
    </row>
    <row r="92" spans="1:19" ht="18.75" customHeight="1">
      <c r="A92" s="12" t="s">
        <v>96</v>
      </c>
      <c r="B92" s="35">
        <v>-1978788.79</v>
      </c>
      <c r="C92" s="35">
        <v>-2909983.52</v>
      </c>
      <c r="D92" s="35">
        <v>-3282461.41</v>
      </c>
      <c r="E92" s="19">
        <v>0</v>
      </c>
      <c r="F92" s="19">
        <v>0</v>
      </c>
      <c r="G92" s="35">
        <v>-1878506.28</v>
      </c>
      <c r="H92" s="35">
        <v>-1400373.61</v>
      </c>
      <c r="I92" s="35">
        <v>-1185482.52</v>
      </c>
      <c r="J92" s="35">
        <v>-490667.99</v>
      </c>
      <c r="K92" s="35">
        <v>-487086.47</v>
      </c>
      <c r="L92" s="35">
        <v>-990289.78</v>
      </c>
      <c r="M92" s="35">
        <v>-1500656.11</v>
      </c>
      <c r="N92" s="35">
        <v>-646464.03</v>
      </c>
      <c r="O92" s="35">
        <v>-1156830.36</v>
      </c>
      <c r="P92" s="55">
        <f>SUM(B92:O92)</f>
        <v>-17907590.869999997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159</v>
      </c>
      <c r="B102" s="35">
        <v>96991.92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35">
        <v>153836.48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35">
        <f aca="true" t="shared" si="21" ref="P102:P109">SUM(B102:O102)</f>
        <v>250828.40000000002</v>
      </c>
      <c r="Q102" s="46"/>
      <c r="R102"/>
      <c r="S102"/>
    </row>
    <row r="103" spans="1:19" ht="18.75" customHeight="1">
      <c r="A103" s="16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106</v>
      </c>
      <c r="B105" s="24">
        <f aca="true" t="shared" si="22" ref="B105:G105">+B106+B107</f>
        <v>1990447.4299999997</v>
      </c>
      <c r="C105" s="24">
        <f t="shared" si="22"/>
        <v>2773357.1000000006</v>
      </c>
      <c r="D105" s="24">
        <f t="shared" si="22"/>
        <v>2707235.9699999993</v>
      </c>
      <c r="E105" s="24">
        <f t="shared" si="22"/>
        <v>475145.5099999999</v>
      </c>
      <c r="F105" s="24">
        <f t="shared" si="22"/>
        <v>953433.0399999999</v>
      </c>
      <c r="G105" s="24">
        <f t="shared" si="22"/>
        <v>1426115.0799999998</v>
      </c>
      <c r="H105" s="24">
        <f aca="true" t="shared" si="23" ref="H105:M105">+H106+H107</f>
        <v>1522560.3599999996</v>
      </c>
      <c r="I105" s="24">
        <f t="shared" si="23"/>
        <v>911589.7200000002</v>
      </c>
      <c r="J105" s="24">
        <f t="shared" si="23"/>
        <v>516229.8700000001</v>
      </c>
      <c r="K105" s="24">
        <f t="shared" si="23"/>
        <v>831019.09</v>
      </c>
      <c r="L105" s="24">
        <f t="shared" si="23"/>
        <v>837285.44</v>
      </c>
      <c r="M105" s="24">
        <f t="shared" si="23"/>
        <v>1333643.9900000002</v>
      </c>
      <c r="N105" s="24">
        <f>+N106+N107</f>
        <v>676470.3400000002</v>
      </c>
      <c r="O105" s="24">
        <f>+O106+O107</f>
        <v>1059611.21</v>
      </c>
      <c r="P105" s="41">
        <f t="shared" si="21"/>
        <v>18014144.15</v>
      </c>
      <c r="Q105" s="61"/>
    </row>
    <row r="106" spans="1:17" ht="18" customHeight="1">
      <c r="A106" s="16" t="s">
        <v>107</v>
      </c>
      <c r="B106" s="24">
        <f aca="true" t="shared" si="24" ref="B106:O106">+B43+B58+B65+B102</f>
        <v>1972990.0099999998</v>
      </c>
      <c r="C106" s="24">
        <f t="shared" si="24"/>
        <v>2749125.1200000006</v>
      </c>
      <c r="D106" s="24">
        <f t="shared" si="24"/>
        <v>2699125.2099999995</v>
      </c>
      <c r="E106" s="24">
        <f t="shared" si="24"/>
        <v>475145.5099999999</v>
      </c>
      <c r="F106" s="24">
        <f t="shared" si="24"/>
        <v>946181.44</v>
      </c>
      <c r="G106" s="24">
        <f t="shared" si="24"/>
        <v>1403060.0599999998</v>
      </c>
      <c r="H106" s="24">
        <f t="shared" si="24"/>
        <v>1522560.3599999996</v>
      </c>
      <c r="I106" s="24">
        <f t="shared" si="24"/>
        <v>902850.1800000002</v>
      </c>
      <c r="J106" s="24">
        <f t="shared" si="24"/>
        <v>514657.3600000001</v>
      </c>
      <c r="K106" s="24">
        <f t="shared" si="24"/>
        <v>826398.4299999999</v>
      </c>
      <c r="L106" s="24">
        <f t="shared" si="24"/>
        <v>835820.6499999999</v>
      </c>
      <c r="M106" s="24">
        <f t="shared" si="24"/>
        <v>1324705.0000000002</v>
      </c>
      <c r="N106" s="24">
        <f t="shared" si="24"/>
        <v>672119.9500000002</v>
      </c>
      <c r="O106" s="24">
        <f t="shared" si="24"/>
        <v>1056261.57</v>
      </c>
      <c r="P106" s="41">
        <f t="shared" si="21"/>
        <v>17901000.849999998</v>
      </c>
      <c r="Q106" s="45"/>
    </row>
    <row r="107" spans="1:17" ht="18.75" customHeight="1">
      <c r="A107" s="16" t="s">
        <v>108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109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111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18014144.160000004</v>
      </c>
      <c r="Q113" s="45"/>
    </row>
    <row r="114" spans="1:16" ht="18.75" customHeight="1">
      <c r="A114" s="26" t="s">
        <v>112</v>
      </c>
      <c r="B114" s="27">
        <v>248490.4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248490.4</v>
      </c>
    </row>
    <row r="115" spans="1:16" ht="18.75" customHeight="1">
      <c r="A115" s="26" t="s">
        <v>113</v>
      </c>
      <c r="B115" s="27">
        <v>1741957.04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1741957.04</v>
      </c>
    </row>
    <row r="116" spans="1:16" ht="18.75" customHeight="1">
      <c r="A116" s="26" t="s">
        <v>114</v>
      </c>
      <c r="B116" s="38">
        <v>0</v>
      </c>
      <c r="C116" s="27">
        <v>2773357.09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2773357.09</v>
      </c>
    </row>
    <row r="117" spans="1:16" ht="18.75" customHeight="1">
      <c r="A117" s="26" t="s">
        <v>115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116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117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118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119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120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122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130</v>
      </c>
      <c r="B132" s="38">
        <v>0</v>
      </c>
      <c r="C132" s="38">
        <v>0</v>
      </c>
      <c r="D132" s="38">
        <v>0</v>
      </c>
      <c r="E132" s="27">
        <v>475145.51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475145.51</v>
      </c>
    </row>
    <row r="133" spans="1:16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27">
        <v>953433.04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953433.04</v>
      </c>
    </row>
    <row r="134" spans="1:18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1522560.37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1522560.37</v>
      </c>
      <c r="Q134" s="68"/>
      <c r="R134" s="68"/>
    </row>
    <row r="135" spans="1:16" ht="18.75" customHeight="1">
      <c r="A135" s="26" t="s">
        <v>133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516229.87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516229.87</v>
      </c>
    </row>
    <row r="138" spans="1:16" ht="18" customHeight="1">
      <c r="A138" s="26" t="s">
        <v>136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831019.09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831019.09</v>
      </c>
    </row>
    <row r="139" spans="1:17" ht="18" customHeight="1">
      <c r="A139" s="26" t="s">
        <v>137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139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1426115.09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1426115.09</v>
      </c>
    </row>
    <row r="142" spans="1:16" ht="18" customHeight="1">
      <c r="A142" s="26" t="s">
        <v>140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911589.72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911589.72</v>
      </c>
    </row>
    <row r="143" spans="1:16" ht="18" customHeight="1">
      <c r="A143" s="26" t="s">
        <v>141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837285.44</v>
      </c>
      <c r="M143" s="38">
        <v>0</v>
      </c>
      <c r="N143" s="38">
        <v>0</v>
      </c>
      <c r="O143" s="38">
        <v>0</v>
      </c>
      <c r="P143" s="39">
        <f t="shared" si="28"/>
        <v>837285.44</v>
      </c>
    </row>
    <row r="144" spans="1:16" ht="18" customHeight="1">
      <c r="A144" s="26" t="s">
        <v>142</v>
      </c>
      <c r="B144" s="38">
        <v>0</v>
      </c>
      <c r="C144" s="38">
        <v>0</v>
      </c>
      <c r="D144" s="70">
        <v>2707235.96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2707235.96</v>
      </c>
    </row>
    <row r="145" spans="1:16" ht="18" customHeight="1">
      <c r="A145" s="26" t="s">
        <v>143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1333643.99</v>
      </c>
      <c r="N145" s="71">
        <v>0</v>
      </c>
      <c r="O145" s="71">
        <v>0</v>
      </c>
      <c r="P145" s="39">
        <f t="shared" si="28"/>
        <v>1333643.99</v>
      </c>
    </row>
    <row r="146" spans="1:16" ht="18" customHeight="1">
      <c r="A146" s="75" t="s">
        <v>148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676470.34</v>
      </c>
      <c r="O146" s="71">
        <v>0</v>
      </c>
      <c r="P146" s="39">
        <f>SUM(B146:O146)</f>
        <v>676470.34</v>
      </c>
    </row>
    <row r="147" spans="1:16" ht="18" customHeight="1">
      <c r="A147" s="73" t="s">
        <v>149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1059611.21</v>
      </c>
      <c r="P147" s="76">
        <f>SUM(B147:O147)</f>
        <v>1059611.21</v>
      </c>
    </row>
    <row r="148" ht="18" customHeight="1">
      <c r="A148" s="86" t="s">
        <v>160</v>
      </c>
    </row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2019-09-04T12:20:31Z</dcterms:modified>
  <cp:category/>
  <cp:version/>
  <cp:contentType/>
  <cp:contentStatus/>
</cp:coreProperties>
</file>