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<sst xmlns="http://schemas.openxmlformats.org/spreadsheetml/2006/main" count="162" uniqueCount="160">
  <si>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</si>
  <si>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</si>
  <si>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</si>
  <si>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</si>
  <si>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</si>
  <si>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</si>
  <si>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</si>
  <si>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</si>
  <si>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</si>
  <si>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</si>
  <si>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</si>
  <si>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</si>
  <si>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</si>
  <si>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</si>
  <si>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</si>
  <si>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</si>
  <si>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</si>
  <si>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</si>
  <si>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</si>
  <si>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</si>
  <si>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</si>
  <si>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</si>
  <si>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</si>
  <si>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</si>
  <si>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</si>
  <si>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</si>
  <si>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</si>
  <si>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</si>
  <si>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</si>
  <si>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</si>
  <si>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</si>
  <si>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</si>
  <si>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</si>
  <si>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</si>
  <si>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</si>
  <si>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</si>
  <si>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</si>
  <si>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</si>
  <si>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</si>
  <si>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</si>
  <si>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</si>
  <si>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</si>
  <si>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</si>
  <si>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</si>
  <si>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</si>
  <si>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</si>
  <si>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</si>
  <si>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</si>
  <si>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</si>
  <si>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</si>
  <si>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</si>
  <si>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</si>
  <si>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</si>
  <si>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</si>
  <si>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</si>
  <si>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</si>
  <si>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</si>
  <si>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</si>
  <si>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</si>
  <si>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</si>
  <si>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</si>
  <si>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</si>
  <si>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</si>
  <si>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</si>
  <si>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</si>
  <si>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</si>
  <si>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</si>
  <si>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</si>
  <si>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</si>
  <si>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</si>
  <si>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</si>
  <si>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</si>
  <si>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</si>
  <si>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</si>
  <si>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</si>
  <si>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</si>
  <si>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</si>
  <si>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</si>
  <si>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</si>
  <si>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</si>
  <si>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</si>
  <si>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</si>
  <si>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</si>
  <si>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</si>
  <si>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</si>
  <si>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</si>
  <si>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</si>
  <si>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</si>
  <si>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</si>
  <si>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</si>
  <si>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</si>
  <si>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</si>
  <si>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</si>
  <si>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</si>
  <si>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</si>
  <si>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</si>
  <si>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</si>
  <si>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</si>
  <si>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</si>
  <si>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</si>
  <si>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</si>
  <si>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</si>
  <si>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</si>
  <si>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</si>
  <si>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</si>
  <si>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</si>
  <si>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</si>
  <si>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</si>
  <si>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</si>
  <si>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</si>
  <si>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</si>
  <si>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</si>
  <si>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</si>
  <si>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</si>
  <si>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</si>
  <si>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</si>
  <si>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</si>
  <si>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</si>
  <si>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</si>
  <si>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</si>
  <si>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</si>
  <si>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</si>
  <si>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</si>
  <si>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</si>
  <si>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</si>
  <si>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</si>
  <si>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</si>
  <si>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</si>
  <si>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</si>
  <si>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</si>
  <si>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</si>
  <si>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</si>
  <si>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</si>
  <si>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</si>
  <si>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</si>
  <si>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</si>
  <si>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</si>
  <si>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</si>
  <si>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</si>
  <si>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</si>
  <si>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</si>
  <si>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</si>
  <si>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</si>
  <si>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</si>
  <si>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</si>
  <si>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</si>
  <si>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</si>
  <si>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</si>
  <si>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</si>
  <si>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</si>
  <si>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</si>
  <si>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</si>
  <si>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</si>
  <si>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</si>
  <si>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</si>
  <si>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</si>
  <si>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</si>
  <si>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</si>
  <si>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</si>
  <si>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26/08/19 - VENCIMENTO 02/09/19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</si>
</sst>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551238</v>
      </c>
      <c r="C7" s="9">
        <f t="shared" si="0"/>
        <v>740014</v>
      </c>
      <c r="D7" s="9">
        <f t="shared" si="0"/>
        <v>724169</v>
      </c>
      <c r="E7" s="9">
        <f>+E8+E20+E24+E27</f>
        <v>114738</v>
      </c>
      <c r="F7" s="9">
        <f>+F8+F20+F24+F27</f>
        <v>304546</v>
      </c>
      <c r="G7" s="9">
        <f t="shared" si="0"/>
        <v>467344</v>
      </c>
      <c r="H7" s="9">
        <f t="shared" si="0"/>
        <v>348578</v>
      </c>
      <c r="I7" s="9">
        <f t="shared" si="0"/>
        <v>289041</v>
      </c>
      <c r="J7" s="9">
        <f t="shared" si="0"/>
        <v>143370</v>
      </c>
      <c r="K7" s="9">
        <f t="shared" si="0"/>
        <v>148068</v>
      </c>
      <c r="L7" s="9">
        <f t="shared" si="0"/>
        <v>303941</v>
      </c>
      <c r="M7" s="9">
        <f t="shared" si="0"/>
        <v>434483</v>
      </c>
      <c r="N7" s="9">
        <f t="shared" si="0"/>
        <v>168574</v>
      </c>
      <c r="O7" s="9">
        <f t="shared" si="0"/>
        <v>318320</v>
      </c>
      <c r="P7" s="9">
        <f t="shared" si="0"/>
        <v>5056424</v>
      </c>
      <c r="Q7" s="43"/>
      <c r="R7"/>
      <c r="S7"/>
    </row>
    <row r="8" spans="1:19" ht="17.25" customHeight="1">
      <c r="A8" s="10" t="s">
        <v>31</v>
      </c>
      <c r="B8" s="11">
        <f>B9+B12+B16</f>
        <v>286412</v>
      </c>
      <c r="C8" s="11">
        <f aca="true" t="shared" si="1" ref="C8:O8">C9+C12+C16</f>
        <v>392613</v>
      </c>
      <c r="D8" s="11">
        <f t="shared" si="1"/>
        <v>353467</v>
      </c>
      <c r="E8" s="11">
        <f>E9+E12+E16</f>
        <v>54863</v>
      </c>
      <c r="F8" s="11">
        <f>F9+F12+F16</f>
        <v>149496</v>
      </c>
      <c r="G8" s="11">
        <f t="shared" si="1"/>
        <v>247471</v>
      </c>
      <c r="H8" s="11">
        <f t="shared" si="1"/>
        <v>191964</v>
      </c>
      <c r="I8" s="11">
        <f t="shared" si="1"/>
        <v>139056</v>
      </c>
      <c r="J8" s="11">
        <f t="shared" si="1"/>
        <v>82565</v>
      </c>
      <c r="K8" s="11">
        <f t="shared" si="1"/>
        <v>81108</v>
      </c>
      <c r="L8" s="11">
        <f t="shared" si="1"/>
        <v>150596</v>
      </c>
      <c r="M8" s="11">
        <f t="shared" si="1"/>
        <v>230722</v>
      </c>
      <c r="N8" s="11">
        <f t="shared" si="1"/>
        <v>83200</v>
      </c>
      <c r="O8" s="11">
        <f t="shared" si="1"/>
        <v>188964</v>
      </c>
      <c r="P8" s="11">
        <f>SUM(B8:O8)</f>
        <v>2632497</v>
      </c>
      <c r="Q8"/>
      <c r="R8"/>
      <c r="S8"/>
    </row>
    <row r="9" spans="1:19" ht="17.25" customHeight="1">
      <c r="A9" s="15" t="s">
        <v>9</v>
      </c>
      <c r="B9" s="13">
        <f>+B10+B11</f>
        <v>31736</v>
      </c>
      <c r="C9" s="13">
        <f aca="true" t="shared" si="2" ref="C9:O9">+C10+C11</f>
        <v>46122</v>
      </c>
      <c r="D9" s="13">
        <f t="shared" si="2"/>
        <v>38295</v>
      </c>
      <c r="E9" s="13">
        <f>+E10+E11</f>
        <v>7337</v>
      </c>
      <c r="F9" s="13">
        <f>+F10+F11</f>
        <v>15010</v>
      </c>
      <c r="G9" s="13">
        <f t="shared" si="2"/>
        <v>27275</v>
      </c>
      <c r="H9" s="13">
        <f t="shared" si="2"/>
        <v>20567</v>
      </c>
      <c r="I9" s="13">
        <f t="shared" si="2"/>
        <v>11239</v>
      </c>
      <c r="J9" s="13">
        <f t="shared" si="2"/>
        <v>5961</v>
      </c>
      <c r="K9" s="13">
        <f t="shared" si="2"/>
        <v>7412</v>
      </c>
      <c r="L9" s="13">
        <f t="shared" si="2"/>
        <v>8736</v>
      </c>
      <c r="M9" s="13">
        <f t="shared" si="2"/>
        <v>15949</v>
      </c>
      <c r="N9" s="13">
        <f t="shared" si="2"/>
        <v>10643</v>
      </c>
      <c r="O9" s="13">
        <f t="shared" si="2"/>
        <v>26384</v>
      </c>
      <c r="P9" s="11">
        <f aca="true" t="shared" si="3" ref="P9:P27">SUM(B9:O9)</f>
        <v>272666</v>
      </c>
      <c r="Q9"/>
      <c r="R9"/>
      <c r="S9"/>
    </row>
    <row r="10" spans="1:19" ht="17.25" customHeight="1">
      <c r="A10" s="29" t="s">
        <v>10</v>
      </c>
      <c r="B10" s="13">
        <v>31736</v>
      </c>
      <c r="C10" s="13">
        <v>46122</v>
      </c>
      <c r="D10" s="13">
        <v>38295</v>
      </c>
      <c r="E10" s="13">
        <v>7337</v>
      </c>
      <c r="F10" s="13">
        <v>15010</v>
      </c>
      <c r="G10" s="13">
        <v>27275</v>
      </c>
      <c r="H10" s="13">
        <v>20567</v>
      </c>
      <c r="I10" s="13">
        <v>11239</v>
      </c>
      <c r="J10" s="13">
        <v>5961</v>
      </c>
      <c r="K10" s="13">
        <v>7412</v>
      </c>
      <c r="L10" s="13">
        <v>8736</v>
      </c>
      <c r="M10" s="13">
        <v>15949</v>
      </c>
      <c r="N10" s="13">
        <v>10643</v>
      </c>
      <c r="O10" s="13">
        <v>26384</v>
      </c>
      <c r="P10" s="11">
        <f t="shared" si="3"/>
        <v>272666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242158</v>
      </c>
      <c r="C12" s="17">
        <f t="shared" si="4"/>
        <v>328528</v>
      </c>
      <c r="D12" s="17">
        <f t="shared" si="4"/>
        <v>299835</v>
      </c>
      <c r="E12" s="17">
        <f>SUM(E13:E15)</f>
        <v>44805</v>
      </c>
      <c r="F12" s="17">
        <f>SUM(F13:F15)</f>
        <v>127403</v>
      </c>
      <c r="G12" s="17">
        <f t="shared" si="4"/>
        <v>209370</v>
      </c>
      <c r="H12" s="17">
        <f t="shared" si="4"/>
        <v>162536</v>
      </c>
      <c r="I12" s="17">
        <f t="shared" si="4"/>
        <v>120057</v>
      </c>
      <c r="J12" s="17">
        <f t="shared" si="4"/>
        <v>71905</v>
      </c>
      <c r="K12" s="17">
        <f t="shared" si="4"/>
        <v>69750</v>
      </c>
      <c r="L12" s="17">
        <f t="shared" si="4"/>
        <v>132964</v>
      </c>
      <c r="M12" s="17">
        <f t="shared" si="4"/>
        <v>203057</v>
      </c>
      <c r="N12" s="17">
        <f t="shared" si="4"/>
        <v>67618</v>
      </c>
      <c r="O12" s="17">
        <f t="shared" si="4"/>
        <v>155447</v>
      </c>
      <c r="P12" s="11">
        <f t="shared" si="3"/>
        <v>2235433</v>
      </c>
      <c r="Q12"/>
      <c r="R12"/>
      <c r="S12"/>
    </row>
    <row r="13" spans="1:19" s="58" customFormat="1" ht="17.25" customHeight="1">
      <c r="A13" s="63" t="s">
        <v>12</v>
      </c>
      <c r="B13" s="64">
        <v>107187</v>
      </c>
      <c r="C13" s="64">
        <v>153390</v>
      </c>
      <c r="D13" s="64">
        <v>146724</v>
      </c>
      <c r="E13" s="64">
        <v>22664</v>
      </c>
      <c r="F13" s="64">
        <v>62718</v>
      </c>
      <c r="G13" s="64">
        <v>97829</v>
      </c>
      <c r="H13" s="64">
        <v>74500</v>
      </c>
      <c r="I13" s="64">
        <v>58371</v>
      </c>
      <c r="J13" s="64">
        <v>31306</v>
      </c>
      <c r="K13" s="64">
        <v>31753</v>
      </c>
      <c r="L13" s="64">
        <v>60761</v>
      </c>
      <c r="M13" s="64">
        <v>88200</v>
      </c>
      <c r="N13" s="64">
        <v>29171</v>
      </c>
      <c r="O13" s="64">
        <v>68154</v>
      </c>
      <c r="P13" s="11">
        <f t="shared" si="3"/>
        <v>1032728</v>
      </c>
      <c r="Q13" s="65"/>
      <c r="R13" s="66"/>
      <c r="S13"/>
    </row>
    <row r="14" spans="1:19" s="58" customFormat="1" ht="17.25" customHeight="1">
      <c r="A14" s="63" t="s">
        <v>13</v>
      </c>
      <c r="B14" s="64">
        <v>118746</v>
      </c>
      <c r="C14" s="64">
        <v>150055</v>
      </c>
      <c r="D14" s="64">
        <v>134469</v>
      </c>
      <c r="E14" s="64">
        <v>18106</v>
      </c>
      <c r="F14" s="64">
        <v>58319</v>
      </c>
      <c r="G14" s="64">
        <v>98010</v>
      </c>
      <c r="H14" s="64">
        <v>78248</v>
      </c>
      <c r="I14" s="64">
        <v>55142</v>
      </c>
      <c r="J14" s="64">
        <v>36867</v>
      </c>
      <c r="K14" s="64">
        <v>34169</v>
      </c>
      <c r="L14" s="64">
        <v>66735</v>
      </c>
      <c r="M14" s="64">
        <v>103730</v>
      </c>
      <c r="N14" s="64">
        <v>29091</v>
      </c>
      <c r="O14" s="64">
        <v>74993</v>
      </c>
      <c r="P14" s="11">
        <f t="shared" si="3"/>
        <v>1056680</v>
      </c>
      <c r="Q14" s="65"/>
      <c r="R14"/>
      <c r="S14"/>
    </row>
    <row r="15" spans="1:19" ht="17.25" customHeight="1">
      <c r="A15" s="14" t="s">
        <v>14</v>
      </c>
      <c r="B15" s="13">
        <v>16225</v>
      </c>
      <c r="C15" s="13">
        <v>25083</v>
      </c>
      <c r="D15" s="13">
        <v>18642</v>
      </c>
      <c r="E15" s="13">
        <v>4035</v>
      </c>
      <c r="F15" s="13">
        <v>6366</v>
      </c>
      <c r="G15" s="13">
        <v>13531</v>
      </c>
      <c r="H15" s="13">
        <v>9788</v>
      </c>
      <c r="I15" s="13">
        <v>6544</v>
      </c>
      <c r="J15" s="13">
        <v>3732</v>
      </c>
      <c r="K15" s="13">
        <v>3828</v>
      </c>
      <c r="L15" s="13">
        <v>5468</v>
      </c>
      <c r="M15" s="13">
        <v>11127</v>
      </c>
      <c r="N15" s="13">
        <v>9356</v>
      </c>
      <c r="O15" s="13">
        <v>12300</v>
      </c>
      <c r="P15" s="11">
        <f t="shared" si="3"/>
        <v>146025</v>
      </c>
      <c r="Q15"/>
      <c r="R15"/>
      <c r="S15"/>
    </row>
    <row r="16" spans="1:16" ht="17.25" customHeight="1">
      <c r="A16" s="15" t="s">
        <v>27</v>
      </c>
      <c r="B16" s="13">
        <f>B17+B18+B19</f>
        <v>12518</v>
      </c>
      <c r="C16" s="13">
        <f aca="true" t="shared" si="5" ref="C16:O16">C17+C18+C19</f>
        <v>17963</v>
      </c>
      <c r="D16" s="13">
        <f t="shared" si="5"/>
        <v>15337</v>
      </c>
      <c r="E16" s="13">
        <f>E17+E18+E19</f>
        <v>2721</v>
      </c>
      <c r="F16" s="13">
        <f>F17+F18+F19</f>
        <v>7083</v>
      </c>
      <c r="G16" s="13">
        <f t="shared" si="5"/>
        <v>10826</v>
      </c>
      <c r="H16" s="13">
        <f t="shared" si="5"/>
        <v>8861</v>
      </c>
      <c r="I16" s="13">
        <f t="shared" si="5"/>
        <v>7760</v>
      </c>
      <c r="J16" s="13">
        <f t="shared" si="5"/>
        <v>4699</v>
      </c>
      <c r="K16" s="13">
        <f t="shared" si="5"/>
        <v>3946</v>
      </c>
      <c r="L16" s="13">
        <f t="shared" si="5"/>
        <v>8896</v>
      </c>
      <c r="M16" s="13">
        <f t="shared" si="5"/>
        <v>11716</v>
      </c>
      <c r="N16" s="13">
        <f t="shared" si="5"/>
        <v>4939</v>
      </c>
      <c r="O16" s="13">
        <f t="shared" si="5"/>
        <v>7133</v>
      </c>
      <c r="P16" s="11">
        <f t="shared" si="3"/>
        <v>124398</v>
      </c>
    </row>
    <row r="17" spans="1:19" ht="17.25" customHeight="1">
      <c r="A17" s="14" t="s">
        <v>28</v>
      </c>
      <c r="B17" s="13">
        <v>12497</v>
      </c>
      <c r="C17" s="13">
        <v>17935</v>
      </c>
      <c r="D17" s="13">
        <v>15326</v>
      </c>
      <c r="E17" s="13">
        <v>2716</v>
      </c>
      <c r="F17" s="13">
        <v>7080</v>
      </c>
      <c r="G17" s="13">
        <v>10813</v>
      </c>
      <c r="H17" s="13">
        <v>8852</v>
      </c>
      <c r="I17" s="13">
        <v>7751</v>
      </c>
      <c r="J17" s="13">
        <v>4695</v>
      </c>
      <c r="K17" s="13">
        <v>3941</v>
      </c>
      <c r="L17" s="13">
        <v>8882</v>
      </c>
      <c r="M17" s="13">
        <v>11699</v>
      </c>
      <c r="N17" s="13">
        <v>4933</v>
      </c>
      <c r="O17" s="13">
        <v>7123</v>
      </c>
      <c r="P17" s="11">
        <f t="shared" si="3"/>
        <v>124243</v>
      </c>
      <c r="Q17"/>
      <c r="R17"/>
      <c r="S17"/>
    </row>
    <row r="18" spans="1:19" ht="17.25" customHeight="1">
      <c r="A18" s="14" t="s">
        <v>29</v>
      </c>
      <c r="B18" s="13">
        <v>5</v>
      </c>
      <c r="C18" s="13">
        <v>10</v>
      </c>
      <c r="D18" s="13">
        <v>2</v>
      </c>
      <c r="E18" s="13">
        <v>5</v>
      </c>
      <c r="F18" s="13">
        <v>1</v>
      </c>
      <c r="G18" s="13">
        <v>8</v>
      </c>
      <c r="H18" s="13">
        <v>5</v>
      </c>
      <c r="I18" s="13">
        <v>7</v>
      </c>
      <c r="J18" s="13">
        <v>2</v>
      </c>
      <c r="K18" s="13">
        <v>5</v>
      </c>
      <c r="L18" s="13">
        <v>6</v>
      </c>
      <c r="M18" s="13">
        <v>15</v>
      </c>
      <c r="N18" s="13">
        <v>5</v>
      </c>
      <c r="O18" s="13">
        <v>9</v>
      </c>
      <c r="P18" s="11">
        <f t="shared" si="3"/>
        <v>85</v>
      </c>
      <c r="Q18"/>
      <c r="R18"/>
      <c r="S18"/>
    </row>
    <row r="19" spans="1:19" ht="17.25" customHeight="1">
      <c r="A19" s="14" t="s">
        <v>30</v>
      </c>
      <c r="B19" s="13">
        <v>16</v>
      </c>
      <c r="C19" s="13">
        <v>18</v>
      </c>
      <c r="D19" s="13">
        <v>9</v>
      </c>
      <c r="E19" s="13">
        <v>0</v>
      </c>
      <c r="F19" s="13">
        <v>2</v>
      </c>
      <c r="G19" s="13">
        <v>5</v>
      </c>
      <c r="H19" s="13">
        <v>4</v>
      </c>
      <c r="I19" s="13">
        <v>2</v>
      </c>
      <c r="J19" s="13">
        <v>2</v>
      </c>
      <c r="K19" s="13">
        <v>0</v>
      </c>
      <c r="L19" s="13">
        <v>8</v>
      </c>
      <c r="M19" s="13">
        <v>2</v>
      </c>
      <c r="N19" s="13">
        <v>1</v>
      </c>
      <c r="O19" s="13">
        <v>1</v>
      </c>
      <c r="P19" s="11">
        <f t="shared" si="3"/>
        <v>70</v>
      </c>
      <c r="Q19"/>
      <c r="R19"/>
      <c r="S19"/>
    </row>
    <row r="20" spans="1:19" ht="17.25" customHeight="1">
      <c r="A20" s="16" t="s">
        <v>15</v>
      </c>
      <c r="B20" s="11">
        <f>+B21+B22+B23</f>
        <v>138527</v>
      </c>
      <c r="C20" s="11">
        <f aca="true" t="shared" si="6" ref="C20:O20">+C21+C22+C23</f>
        <v>164035</v>
      </c>
      <c r="D20" s="11">
        <f t="shared" si="6"/>
        <v>176502</v>
      </c>
      <c r="E20" s="11">
        <f>+E21+E22+E23</f>
        <v>27787</v>
      </c>
      <c r="F20" s="11">
        <f>+F21+F22+F23</f>
        <v>68882</v>
      </c>
      <c r="G20" s="11">
        <f t="shared" si="6"/>
        <v>103329</v>
      </c>
      <c r="H20" s="11">
        <f t="shared" si="6"/>
        <v>80768</v>
      </c>
      <c r="I20" s="11">
        <f t="shared" si="6"/>
        <v>93560</v>
      </c>
      <c r="J20" s="11">
        <f t="shared" si="6"/>
        <v>40254</v>
      </c>
      <c r="K20" s="11">
        <f t="shared" si="6"/>
        <v>41671</v>
      </c>
      <c r="L20" s="11">
        <f t="shared" si="6"/>
        <v>98645</v>
      </c>
      <c r="M20" s="11">
        <f t="shared" si="6"/>
        <v>128488</v>
      </c>
      <c r="N20" s="11">
        <f t="shared" si="6"/>
        <v>44693</v>
      </c>
      <c r="O20" s="11">
        <f t="shared" si="6"/>
        <v>67213</v>
      </c>
      <c r="P20" s="11">
        <f t="shared" si="3"/>
        <v>1274354</v>
      </c>
      <c r="Q20"/>
      <c r="R20"/>
      <c r="S20"/>
    </row>
    <row r="21" spans="1:19" s="58" customFormat="1" ht="17.25" customHeight="1">
      <c r="A21" s="53" t="s">
        <v>16</v>
      </c>
      <c r="B21" s="64">
        <v>81421</v>
      </c>
      <c r="C21" s="64">
        <v>105030</v>
      </c>
      <c r="D21" s="64">
        <v>115968</v>
      </c>
      <c r="E21" s="64">
        <v>19053</v>
      </c>
      <c r="F21" s="64">
        <v>45198</v>
      </c>
      <c r="G21" s="64">
        <v>66843</v>
      </c>
      <c r="H21" s="64">
        <v>49458</v>
      </c>
      <c r="I21" s="64">
        <v>59196</v>
      </c>
      <c r="J21" s="64">
        <v>25276</v>
      </c>
      <c r="K21" s="64">
        <v>25462</v>
      </c>
      <c r="L21" s="64">
        <v>58477</v>
      </c>
      <c r="M21" s="64">
        <v>76053</v>
      </c>
      <c r="N21" s="64">
        <v>27467</v>
      </c>
      <c r="O21" s="64">
        <v>41248</v>
      </c>
      <c r="P21" s="11">
        <f t="shared" si="3"/>
        <v>796150</v>
      </c>
      <c r="Q21" s="65"/>
      <c r="R21"/>
      <c r="S21"/>
    </row>
    <row r="22" spans="1:19" s="58" customFormat="1" ht="17.25" customHeight="1">
      <c r="A22" s="53" t="s">
        <v>17</v>
      </c>
      <c r="B22" s="64">
        <v>50130</v>
      </c>
      <c r="C22" s="64">
        <v>50080</v>
      </c>
      <c r="D22" s="64">
        <v>52770</v>
      </c>
      <c r="E22" s="64">
        <v>7213</v>
      </c>
      <c r="F22" s="64">
        <v>21038</v>
      </c>
      <c r="G22" s="64">
        <v>32031</v>
      </c>
      <c r="H22" s="64">
        <v>27794</v>
      </c>
      <c r="I22" s="64">
        <v>30898</v>
      </c>
      <c r="J22" s="64">
        <v>13485</v>
      </c>
      <c r="K22" s="64">
        <v>14610</v>
      </c>
      <c r="L22" s="64">
        <v>36807</v>
      </c>
      <c r="M22" s="64">
        <v>46878</v>
      </c>
      <c r="N22" s="64">
        <v>14105</v>
      </c>
      <c r="O22" s="64">
        <v>22053</v>
      </c>
      <c r="P22" s="11">
        <f t="shared" si="3"/>
        <v>419892</v>
      </c>
      <c r="Q22" s="65"/>
      <c r="R22"/>
      <c r="S22"/>
    </row>
    <row r="23" spans="1:19" ht="17.25" customHeight="1">
      <c r="A23" s="12" t="s">
        <v>18</v>
      </c>
      <c r="B23" s="13">
        <v>6976</v>
      </c>
      <c r="C23" s="13">
        <v>8925</v>
      </c>
      <c r="D23" s="13">
        <v>7764</v>
      </c>
      <c r="E23" s="13">
        <v>1521</v>
      </c>
      <c r="F23" s="13">
        <v>2646</v>
      </c>
      <c r="G23" s="13">
        <v>4455</v>
      </c>
      <c r="H23" s="13">
        <v>3516</v>
      </c>
      <c r="I23" s="13">
        <v>3466</v>
      </c>
      <c r="J23" s="13">
        <v>1493</v>
      </c>
      <c r="K23" s="13">
        <v>1599</v>
      </c>
      <c r="L23" s="13">
        <v>3361</v>
      </c>
      <c r="M23" s="13">
        <v>5557</v>
      </c>
      <c r="N23" s="13">
        <v>3121</v>
      </c>
      <c r="O23" s="13">
        <v>3912</v>
      </c>
      <c r="P23" s="11">
        <f t="shared" si="3"/>
        <v>58312</v>
      </c>
      <c r="Q23"/>
      <c r="R23"/>
      <c r="S23"/>
    </row>
    <row r="24" spans="1:19" ht="17.25" customHeight="1">
      <c r="A24" s="16" t="s">
        <v>19</v>
      </c>
      <c r="B24" s="13">
        <f>+B25+B26</f>
        <v>126299</v>
      </c>
      <c r="C24" s="13">
        <f aca="true" t="shared" si="7" ref="C24:O24">+C25+C26</f>
        <v>183366</v>
      </c>
      <c r="D24" s="13">
        <f t="shared" si="7"/>
        <v>194200</v>
      </c>
      <c r="E24" s="13">
        <f>+E25+E26</f>
        <v>32088</v>
      </c>
      <c r="F24" s="13">
        <f>+F25+F26</f>
        <v>86168</v>
      </c>
      <c r="G24" s="13">
        <f t="shared" si="7"/>
        <v>116544</v>
      </c>
      <c r="H24" s="13">
        <f t="shared" si="7"/>
        <v>75846</v>
      </c>
      <c r="I24" s="13">
        <f t="shared" si="7"/>
        <v>56425</v>
      </c>
      <c r="J24" s="13">
        <f t="shared" si="7"/>
        <v>20551</v>
      </c>
      <c r="K24" s="13">
        <f t="shared" si="7"/>
        <v>25289</v>
      </c>
      <c r="L24" s="13">
        <f t="shared" si="7"/>
        <v>54700</v>
      </c>
      <c r="M24" s="13">
        <f t="shared" si="7"/>
        <v>75273</v>
      </c>
      <c r="N24" s="13">
        <f t="shared" si="7"/>
        <v>34280</v>
      </c>
      <c r="O24" s="13">
        <f t="shared" si="7"/>
        <v>62143</v>
      </c>
      <c r="P24" s="11">
        <f t="shared" si="3"/>
        <v>1143172</v>
      </c>
      <c r="Q24" s="44"/>
      <c r="R24"/>
      <c r="S24"/>
    </row>
    <row r="25" spans="1:19" ht="17.25" customHeight="1">
      <c r="A25" s="12" t="s">
        <v>32</v>
      </c>
      <c r="B25" s="13">
        <v>77419</v>
      </c>
      <c r="C25" s="13">
        <v>119549</v>
      </c>
      <c r="D25" s="13">
        <v>125880</v>
      </c>
      <c r="E25" s="13">
        <v>22543</v>
      </c>
      <c r="F25" s="13">
        <v>52385</v>
      </c>
      <c r="G25" s="13">
        <v>76830</v>
      </c>
      <c r="H25" s="13">
        <v>48624</v>
      </c>
      <c r="I25" s="13">
        <v>37439</v>
      </c>
      <c r="J25" s="13">
        <v>14296</v>
      </c>
      <c r="K25" s="13">
        <v>17952</v>
      </c>
      <c r="L25" s="13">
        <v>34014</v>
      </c>
      <c r="M25" s="13">
        <v>50126</v>
      </c>
      <c r="N25" s="13">
        <v>23767</v>
      </c>
      <c r="O25" s="13">
        <v>38914</v>
      </c>
      <c r="P25" s="11">
        <f t="shared" si="3"/>
        <v>739738</v>
      </c>
      <c r="Q25" s="43"/>
      <c r="R25"/>
      <c r="S25"/>
    </row>
    <row r="26" spans="1:19" ht="17.25" customHeight="1">
      <c r="A26" s="12" t="s">
        <v>33</v>
      </c>
      <c r="B26" s="13">
        <v>48880</v>
      </c>
      <c r="C26" s="13">
        <v>63817</v>
      </c>
      <c r="D26" s="13">
        <v>68320</v>
      </c>
      <c r="E26" s="13">
        <v>9545</v>
      </c>
      <c r="F26" s="13">
        <v>33783</v>
      </c>
      <c r="G26" s="13">
        <v>39714</v>
      </c>
      <c r="H26" s="13">
        <v>27222</v>
      </c>
      <c r="I26" s="13">
        <v>18986</v>
      </c>
      <c r="J26" s="13">
        <v>6255</v>
      </c>
      <c r="K26" s="13">
        <v>7337</v>
      </c>
      <c r="L26" s="13">
        <v>20686</v>
      </c>
      <c r="M26" s="13">
        <v>25147</v>
      </c>
      <c r="N26" s="13">
        <v>10513</v>
      </c>
      <c r="O26" s="13">
        <v>23229</v>
      </c>
      <c r="P26" s="11">
        <f t="shared" si="3"/>
        <v>403434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6401</v>
      </c>
      <c r="O27" s="11">
        <v>0</v>
      </c>
      <c r="P27" s="11">
        <f t="shared" si="3"/>
        <v>6401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1999163.9799999997</v>
      </c>
      <c r="C42" s="22">
        <f t="shared" si="10"/>
        <v>2881795.4099999997</v>
      </c>
      <c r="D42" s="22">
        <f t="shared" si="10"/>
        <v>2814061.4599999995</v>
      </c>
      <c r="E42" s="22">
        <f t="shared" si="10"/>
        <v>605667.48</v>
      </c>
      <c r="F42" s="22">
        <f t="shared" si="10"/>
        <v>1012034.0700000001</v>
      </c>
      <c r="G42" s="22">
        <f t="shared" si="10"/>
        <v>1597009.93</v>
      </c>
      <c r="H42" s="22">
        <f t="shared" si="10"/>
        <v>1404350.32</v>
      </c>
      <c r="I42" s="22">
        <f t="shared" si="10"/>
        <v>1002342.0200000001</v>
      </c>
      <c r="J42" s="22">
        <f t="shared" si="10"/>
        <v>544029.65</v>
      </c>
      <c r="K42" s="22">
        <f t="shared" si="10"/>
        <v>570275.19</v>
      </c>
      <c r="L42" s="22">
        <f t="shared" si="10"/>
        <v>867946.1900000001</v>
      </c>
      <c r="M42" s="22">
        <f t="shared" si="10"/>
        <v>1382267.72</v>
      </c>
      <c r="N42" s="22">
        <f t="shared" si="10"/>
        <v>699410.33</v>
      </c>
      <c r="O42" s="22">
        <f t="shared" si="10"/>
        <v>1132209.7999999996</v>
      </c>
      <c r="P42" s="22">
        <f aca="true" t="shared" si="11" ref="P42:P47">SUM(B42:O42)</f>
        <v>18512563.55</v>
      </c>
      <c r="Q42"/>
      <c r="R42"/>
      <c r="S42"/>
    </row>
    <row r="43" spans="1:19" ht="17.25" customHeight="1">
      <c r="A43" s="16" t="s">
        <v>59</v>
      </c>
      <c r="B43" s="23">
        <f>SUM(B44:B52)</f>
        <v>1981706.5599999998</v>
      </c>
      <c r="C43" s="23">
        <f aca="true" t="shared" si="12" ref="C43:O43">SUM(C44:C52)</f>
        <v>2857563.4299999997</v>
      </c>
      <c r="D43" s="23">
        <f t="shared" si="12"/>
        <v>2805950.6999999997</v>
      </c>
      <c r="E43" s="23">
        <f t="shared" si="12"/>
        <v>605667.48</v>
      </c>
      <c r="F43" s="23">
        <f t="shared" si="12"/>
        <v>1004782.4700000001</v>
      </c>
      <c r="G43" s="23">
        <f t="shared" si="12"/>
        <v>1573954.91</v>
      </c>
      <c r="H43" s="23">
        <f t="shared" si="12"/>
        <v>1404350.32</v>
      </c>
      <c r="I43" s="23">
        <f t="shared" si="12"/>
        <v>993602.4800000001</v>
      </c>
      <c r="J43" s="23">
        <f t="shared" si="12"/>
        <v>542457.14</v>
      </c>
      <c r="K43" s="23">
        <f t="shared" si="12"/>
        <v>565654.5299999999</v>
      </c>
      <c r="L43" s="23">
        <f t="shared" si="12"/>
        <v>866481.4</v>
      </c>
      <c r="M43" s="23">
        <f t="shared" si="12"/>
        <v>1373328.73</v>
      </c>
      <c r="N43" s="23">
        <f t="shared" si="12"/>
        <v>695059.94</v>
      </c>
      <c r="O43" s="23">
        <f t="shared" si="12"/>
        <v>1128860.1599999997</v>
      </c>
      <c r="P43" s="23">
        <f t="shared" si="11"/>
        <v>18399420.250000004</v>
      </c>
      <c r="Q43"/>
      <c r="R43"/>
      <c r="S43"/>
    </row>
    <row r="44" spans="1:19" ht="17.25" customHeight="1">
      <c r="A44" s="34" t="s">
        <v>54</v>
      </c>
      <c r="B44" s="23">
        <f>ROUND(B30*B7,2)</f>
        <v>1835787.91</v>
      </c>
      <c r="C44" s="23">
        <f aca="true" t="shared" si="13" ref="C44:O44">ROUND(C30*C7,2)</f>
        <v>2749966.03</v>
      </c>
      <c r="D44" s="23">
        <f t="shared" si="13"/>
        <v>2799564.94</v>
      </c>
      <c r="E44" s="23">
        <f t="shared" si="13"/>
        <v>605667.48</v>
      </c>
      <c r="F44" s="23">
        <f t="shared" si="13"/>
        <v>1002565.43</v>
      </c>
      <c r="G44" s="23">
        <f t="shared" si="13"/>
        <v>1570509.51</v>
      </c>
      <c r="H44" s="23">
        <f t="shared" si="13"/>
        <v>1347009.97</v>
      </c>
      <c r="I44" s="23">
        <f t="shared" si="13"/>
        <v>990225.56</v>
      </c>
      <c r="J44" s="23">
        <f t="shared" si="13"/>
        <v>503587.13</v>
      </c>
      <c r="K44" s="23">
        <f t="shared" si="13"/>
        <v>492799.92</v>
      </c>
      <c r="L44" s="23">
        <f t="shared" si="13"/>
        <v>864225.84</v>
      </c>
      <c r="M44" s="23">
        <f t="shared" si="13"/>
        <v>1239666.9</v>
      </c>
      <c r="N44" s="23">
        <f t="shared" si="13"/>
        <v>604084.93</v>
      </c>
      <c r="O44" s="23">
        <f t="shared" si="13"/>
        <v>1054212.18</v>
      </c>
      <c r="P44" s="23">
        <f t="shared" si="11"/>
        <v>17659873.73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125127.53</v>
      </c>
      <c r="C49" s="35">
        <f>ROUND((C32-1)*C44,2)</f>
        <v>81365.57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42716.14</v>
      </c>
      <c r="I49" s="36">
        <f t="shared" si="14"/>
        <v>0</v>
      </c>
      <c r="J49" s="35">
        <f>ROUND((J32-1)*J44,2)</f>
        <v>55286.92</v>
      </c>
      <c r="K49" s="35">
        <f>ROUND((K32-1)*K44,2)</f>
        <v>94662.19</v>
      </c>
      <c r="L49" s="36">
        <f t="shared" si="14"/>
        <v>0</v>
      </c>
      <c r="M49" s="35">
        <f>ROUND((M32-1)*M44,2)</f>
        <v>84259.62</v>
      </c>
      <c r="N49" s="35">
        <f>ROUND((N32-1)*N44,2)</f>
        <v>86846.06</v>
      </c>
      <c r="O49" s="35">
        <f>ROUND((O32-1)*O44,2)</f>
        <v>70532.43</v>
      </c>
      <c r="P49" s="23">
        <f aca="true" t="shared" si="15" ref="P49:P55">SUM(B49:O49)</f>
        <v>640796.46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-186864.56999999995</v>
      </c>
      <c r="C57" s="35">
        <f t="shared" si="16"/>
        <v>-224011.27999999997</v>
      </c>
      <c r="D57" s="35">
        <f t="shared" si="16"/>
        <v>-203571.84999999998</v>
      </c>
      <c r="E57" s="35">
        <f t="shared" si="16"/>
        <v>-146342.14</v>
      </c>
      <c r="F57" s="35">
        <f t="shared" si="16"/>
        <v>-74448.91</v>
      </c>
      <c r="G57" s="35">
        <f t="shared" si="16"/>
        <v>-210397.12</v>
      </c>
      <c r="H57" s="35">
        <f t="shared" si="16"/>
        <v>-106194.15</v>
      </c>
      <c r="I57" s="35">
        <f t="shared" si="16"/>
        <v>-113067.37</v>
      </c>
      <c r="J57" s="35">
        <f t="shared" si="16"/>
        <v>-42528.06</v>
      </c>
      <c r="K57" s="35">
        <f t="shared" si="16"/>
        <v>-46700.829999999994</v>
      </c>
      <c r="L57" s="35">
        <f t="shared" si="16"/>
        <v>-61571.31</v>
      </c>
      <c r="M57" s="35">
        <f t="shared" si="16"/>
        <v>-105659.95999999999</v>
      </c>
      <c r="N57" s="35">
        <f t="shared" si="16"/>
        <v>-50668.54</v>
      </c>
      <c r="O57" s="35">
        <f t="shared" si="16"/>
        <v>-122215.75</v>
      </c>
      <c r="P57" s="35">
        <f aca="true" t="shared" si="17" ref="P57:P65">SUM(B57:O57)</f>
        <v>-1694241.8400000003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-173013.20999999996</v>
      </c>
      <c r="C58" s="35">
        <f t="shared" si="18"/>
        <v>-203882.49999999997</v>
      </c>
      <c r="D58" s="35">
        <f t="shared" si="18"/>
        <v>-183495.46</v>
      </c>
      <c r="E58" s="35">
        <f t="shared" si="18"/>
        <v>-31549.1</v>
      </c>
      <c r="F58" s="35">
        <f t="shared" si="18"/>
        <v>-64543</v>
      </c>
      <c r="G58" s="35">
        <f t="shared" si="18"/>
        <v>-197067.12</v>
      </c>
      <c r="H58" s="35">
        <f t="shared" si="18"/>
        <v>-88635.9</v>
      </c>
      <c r="I58" s="35">
        <f t="shared" si="18"/>
        <v>-104669.19</v>
      </c>
      <c r="J58" s="35">
        <f t="shared" si="18"/>
        <v>-33350.27</v>
      </c>
      <c r="K58" s="35">
        <f t="shared" si="18"/>
        <v>-42783.56</v>
      </c>
      <c r="L58" s="35">
        <f t="shared" si="18"/>
        <v>-53595.86</v>
      </c>
      <c r="M58" s="35">
        <f t="shared" si="18"/>
        <v>-93598.13999999998</v>
      </c>
      <c r="N58" s="35">
        <f t="shared" si="18"/>
        <v>-45764.9</v>
      </c>
      <c r="O58" s="35">
        <f t="shared" si="18"/>
        <v>-113451.2</v>
      </c>
      <c r="P58" s="35">
        <f t="shared" si="17"/>
        <v>-1429399.41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-136464.8</v>
      </c>
      <c r="C59" s="55">
        <f aca="true" t="shared" si="19" ref="C59:O59">-ROUND(C9*$D$3,2)</f>
        <v>-198324.6</v>
      </c>
      <c r="D59" s="55">
        <f t="shared" si="19"/>
        <v>-164668.5</v>
      </c>
      <c r="E59" s="55">
        <f t="shared" si="19"/>
        <v>-31549.1</v>
      </c>
      <c r="F59" s="55">
        <f t="shared" si="19"/>
        <v>-64543</v>
      </c>
      <c r="G59" s="55">
        <f t="shared" si="19"/>
        <v>-117282.5</v>
      </c>
      <c r="H59" s="55">
        <v>-88635.9</v>
      </c>
      <c r="I59" s="55">
        <f t="shared" si="19"/>
        <v>-48327.7</v>
      </c>
      <c r="J59" s="55">
        <f t="shared" si="19"/>
        <v>-25632.3</v>
      </c>
      <c r="K59" s="55">
        <f t="shared" si="19"/>
        <v>-31871.6</v>
      </c>
      <c r="L59" s="55">
        <f t="shared" si="19"/>
        <v>-37564.8</v>
      </c>
      <c r="M59" s="55">
        <f t="shared" si="19"/>
        <v>-68580.7</v>
      </c>
      <c r="N59" s="55">
        <f t="shared" si="19"/>
        <v>-45764.9</v>
      </c>
      <c r="O59" s="55">
        <f t="shared" si="19"/>
        <v>-113451.2</v>
      </c>
      <c r="P59" s="55">
        <f t="shared" si="17"/>
        <v>-1172661.5999999999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-4.3</v>
      </c>
      <c r="C61" s="35">
        <v>-4.3</v>
      </c>
      <c r="D61" s="19">
        <v>-12.9</v>
      </c>
      <c r="E61" s="19">
        <v>0</v>
      </c>
      <c r="F61" s="19">
        <v>0</v>
      </c>
      <c r="G61" s="19">
        <v>-81.7</v>
      </c>
      <c r="H61" s="19">
        <v>0</v>
      </c>
      <c r="I61" s="19">
        <v>-73.1</v>
      </c>
      <c r="J61" s="35">
        <v>-1.67</v>
      </c>
      <c r="K61" s="19">
        <v>-2.36</v>
      </c>
      <c r="L61" s="19">
        <v>-3.47</v>
      </c>
      <c r="M61" s="19">
        <v>-5.4</v>
      </c>
      <c r="N61" s="19">
        <v>0</v>
      </c>
      <c r="O61" s="19">
        <v>0</v>
      </c>
      <c r="P61" s="35">
        <f t="shared" si="17"/>
        <v>-189.20000000000002</v>
      </c>
      <c r="Q61"/>
      <c r="R61"/>
      <c r="S61"/>
    </row>
    <row r="62" spans="1:19" ht="18.75" customHeight="1">
      <c r="A62" s="12" t="s">
        <v>66</v>
      </c>
      <c r="B62" s="35">
        <v>-3280.9</v>
      </c>
      <c r="C62" s="35">
        <v>-1466.3</v>
      </c>
      <c r="D62" s="19">
        <v>-1646.9</v>
      </c>
      <c r="E62" s="19">
        <v>0</v>
      </c>
      <c r="F62" s="19">
        <v>0</v>
      </c>
      <c r="G62" s="19">
        <v>-2076.9</v>
      </c>
      <c r="H62" s="19">
        <v>0</v>
      </c>
      <c r="I62" s="19">
        <v>-1324.4</v>
      </c>
      <c r="J62" s="35">
        <v>-128.46</v>
      </c>
      <c r="K62" s="19">
        <v>-181.62</v>
      </c>
      <c r="L62" s="19">
        <v>-266.82</v>
      </c>
      <c r="M62" s="19">
        <v>-416.4</v>
      </c>
      <c r="N62" s="19">
        <v>0</v>
      </c>
      <c r="O62" s="19">
        <v>0</v>
      </c>
      <c r="P62" s="35">
        <f t="shared" si="17"/>
        <v>-10788.699999999999</v>
      </c>
      <c r="Q62"/>
      <c r="R62"/>
      <c r="S62"/>
    </row>
    <row r="63" spans="1:19" ht="18.75" customHeight="1">
      <c r="A63" s="12" t="s">
        <v>67</v>
      </c>
      <c r="B63" s="35">
        <v>-33263.21</v>
      </c>
      <c r="C63" s="35">
        <v>-4087.3</v>
      </c>
      <c r="D63" s="19">
        <v>-17167.16</v>
      </c>
      <c r="E63" s="19">
        <v>0</v>
      </c>
      <c r="F63" s="19">
        <v>0</v>
      </c>
      <c r="G63" s="19">
        <v>-77626.02</v>
      </c>
      <c r="H63" s="19">
        <v>0</v>
      </c>
      <c r="I63" s="19">
        <v>-54943.99</v>
      </c>
      <c r="J63" s="35">
        <v>-7587.84</v>
      </c>
      <c r="K63" s="19">
        <v>-10727.98</v>
      </c>
      <c r="L63" s="19">
        <v>-15760.77</v>
      </c>
      <c r="M63" s="19">
        <v>-24595.64</v>
      </c>
      <c r="N63" s="19">
        <v>0</v>
      </c>
      <c r="O63" s="19">
        <v>0</v>
      </c>
      <c r="P63" s="35">
        <f t="shared" si="17"/>
        <v>-245759.90999999997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-3917.27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-264842.43000000005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1812299.4099999997</v>
      </c>
      <c r="C105" s="24">
        <f t="shared" si="22"/>
        <v>2657784.13</v>
      </c>
      <c r="D105" s="24">
        <f t="shared" si="22"/>
        <v>2610489.6099999994</v>
      </c>
      <c r="E105" s="24">
        <f t="shared" si="22"/>
        <v>459325.33999999997</v>
      </c>
      <c r="F105" s="24">
        <f t="shared" si="22"/>
        <v>937585.16</v>
      </c>
      <c r="G105" s="24">
        <f t="shared" si="22"/>
        <v>1386612.81</v>
      </c>
      <c r="H105" s="24">
        <f aca="true" t="shared" si="23" ref="H105:M105">+H106+H107</f>
        <v>1298156.1700000002</v>
      </c>
      <c r="I105" s="24">
        <f t="shared" si="23"/>
        <v>889274.65</v>
      </c>
      <c r="J105" s="24">
        <f t="shared" si="23"/>
        <v>499929.08</v>
      </c>
      <c r="K105" s="24">
        <f t="shared" si="23"/>
        <v>523574.35999999987</v>
      </c>
      <c r="L105" s="24">
        <f t="shared" si="23"/>
        <v>806374.8800000001</v>
      </c>
      <c r="M105" s="24">
        <f t="shared" si="23"/>
        <v>1276607.76</v>
      </c>
      <c r="N105" s="24">
        <f>+N106+N107</f>
        <v>648741.7899999999</v>
      </c>
      <c r="O105" s="24">
        <f>+O106+O107</f>
        <v>1009994.0499999997</v>
      </c>
      <c r="P105" s="41">
        <f t="shared" si="21"/>
        <v>16816749.2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1794841.9899999998</v>
      </c>
      <c r="C106" s="24">
        <f t="shared" si="24"/>
        <v>2633552.15</v>
      </c>
      <c r="D106" s="24">
        <f t="shared" si="24"/>
        <v>2602378.8499999996</v>
      </c>
      <c r="E106" s="24">
        <f t="shared" si="24"/>
        <v>459325.33999999997</v>
      </c>
      <c r="F106" s="24">
        <f t="shared" si="24"/>
        <v>930333.56</v>
      </c>
      <c r="G106" s="24">
        <f t="shared" si="24"/>
        <v>1363557.79</v>
      </c>
      <c r="H106" s="24">
        <f t="shared" si="24"/>
        <v>1298156.1700000002</v>
      </c>
      <c r="I106" s="24">
        <f t="shared" si="24"/>
        <v>880535.11</v>
      </c>
      <c r="J106" s="24">
        <f t="shared" si="24"/>
        <v>499929.08</v>
      </c>
      <c r="K106" s="24">
        <f t="shared" si="24"/>
        <v>518953.6999999999</v>
      </c>
      <c r="L106" s="24">
        <f t="shared" si="24"/>
        <v>804910.0900000001</v>
      </c>
      <c r="M106" s="24">
        <f t="shared" si="24"/>
        <v>1267668.77</v>
      </c>
      <c r="N106" s="24">
        <f t="shared" si="24"/>
        <v>644391.3999999999</v>
      </c>
      <c r="O106" s="24">
        <f t="shared" si="24"/>
        <v>1006644.4099999997</v>
      </c>
      <c r="P106" s="41">
        <f t="shared" si="21"/>
        <v>16705178.409999998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0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111570.79000000001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35">
        <v>-2282.88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41">
        <f t="shared" si="21"/>
        <v>-2282.88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35">
        <f>IF(J103+J53+J107+J108&lt;0,J103+J53+J67+J108,0)</f>
        <v>-710.3700000000001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41">
        <f t="shared" si="21"/>
        <v>-710.3700000000001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16816749.16</v>
      </c>
      <c r="Q113" s="45"/>
    </row>
    <row r="114" spans="1:16" ht="18.75" customHeight="1">
      <c r="A114" s="26" t="s">
        <v>113</v>
      </c>
      <c r="B114" s="27">
        <v>219232.8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219232.8</v>
      </c>
    </row>
    <row r="115" spans="1:16" ht="18.75" customHeight="1">
      <c r="A115" s="26" t="s">
        <v>114</v>
      </c>
      <c r="B115" s="27">
        <v>1593066.61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1593066.61</v>
      </c>
    </row>
    <row r="116" spans="1:16" ht="18.75" customHeight="1">
      <c r="A116" s="26" t="s">
        <v>115</v>
      </c>
      <c r="B116" s="38">
        <v>0</v>
      </c>
      <c r="C116" s="27">
        <v>2657784.12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2657784.12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459325.34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459325.34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937585.16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937585.16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1298156.16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1298156.16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499929.08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499929.08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523574.35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523574.35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1386612.81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1386612.81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889274.65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889274.65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806374.88</v>
      </c>
      <c r="M143" s="38">
        <v>0</v>
      </c>
      <c r="N143" s="38">
        <v>0</v>
      </c>
      <c r="O143" s="38">
        <v>0</v>
      </c>
      <c r="P143" s="39">
        <f t="shared" si="28"/>
        <v>806374.88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2610489.62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2610489.62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1276607.76</v>
      </c>
      <c r="N145" s="71">
        <v>0</v>
      </c>
      <c r="O145" s="71">
        <v>0</v>
      </c>
      <c r="P145" s="39">
        <f t="shared" si="28"/>
        <v>1276607.76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648741.78</v>
      </c>
      <c r="O146" s="71">
        <v>0</v>
      </c>
      <c r="P146" s="39">
        <f>SUM(B146:O146)</f>
        <v>648741.78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1009994.04</v>
      </c>
      <c r="P147" s="76">
        <f>SUM(B147:O147)</f>
        <v>1009994.04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2019-08-30T18:57:03Z</dcterms:modified>
  <cp:category/>
  <cp:version/>
  <cp:contentType/>
  <cp:contentStatus/>
</cp:coreProperties>
</file>