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<sst xmlns="http://schemas.openxmlformats.org/spreadsheetml/2006/main" count="162" uniqueCount="160">
  <si>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</si>
  <si>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</si>
  <si>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</si>
  <si>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</si>
  <si>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</si>
  <si>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</si>
  <si>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</si>
  <si>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</si>
  <si>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</si>
  <si>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</si>
  <si>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</si>
  <si>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</si>
  <si>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</si>
  <si>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</si>
  <si>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</si>
  <si>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</si>
  <si>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</si>
  <si>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</si>
  <si>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</si>
  <si>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</si>
  <si>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</si>
  <si>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</si>
  <si>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</si>
  <si>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</si>
  <si>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</si>
  <si>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</si>
  <si>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</si>
  <si>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</si>
  <si>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</si>
  <si>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</si>
  <si>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</si>
  <si>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</si>
  <si>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</si>
  <si>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</si>
  <si>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</si>
  <si>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</si>
  <si>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</si>
  <si>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</si>
  <si>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</si>
  <si>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</si>
  <si>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</si>
  <si>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</si>
  <si>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</si>
  <si>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</si>
  <si>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</si>
  <si>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</si>
  <si>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</si>
  <si>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</si>
  <si>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</si>
  <si>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</si>
  <si>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</si>
  <si>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</si>
  <si>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</si>
  <si>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</si>
  <si>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</si>
  <si>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</si>
  <si>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</si>
  <si>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</si>
  <si>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</si>
  <si>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</si>
  <si>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</si>
  <si>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</si>
  <si>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</si>
  <si>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</si>
  <si>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</si>
  <si>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</si>
  <si>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</si>
  <si>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</si>
  <si>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</si>
  <si>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</si>
  <si>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</si>
  <si>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</si>
  <si>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</si>
  <si>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</si>
  <si>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</si>
  <si>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</si>
  <si>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</si>
  <si>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</si>
  <si>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</si>
  <si>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</si>
  <si>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</si>
  <si>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</si>
  <si>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</si>
  <si>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</si>
  <si>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</si>
  <si>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</si>
  <si>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</si>
  <si>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</si>
  <si>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</si>
  <si>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</si>
  <si>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</si>
  <si>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</si>
  <si>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</si>
  <si>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</si>
  <si>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</si>
  <si>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</si>
  <si>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</si>
  <si>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</si>
  <si>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</si>
  <si>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</si>
  <si>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</si>
  <si>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</si>
  <si>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</si>
  <si>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</si>
  <si>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</si>
  <si>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</si>
  <si>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</si>
  <si>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</si>
  <si>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</si>
  <si>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</si>
  <si>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</si>
  <si>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</si>
  <si>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</si>
  <si>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</si>
  <si>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</si>
  <si>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</si>
  <si>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</si>
  <si>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</si>
  <si>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</si>
  <si>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</si>
  <si>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</si>
  <si>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</si>
  <si>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</si>
  <si>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</si>
  <si>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</si>
  <si>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</si>
  <si>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</si>
  <si>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</si>
  <si>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</si>
  <si>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</si>
  <si>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</si>
  <si>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</si>
  <si>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</si>
  <si>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</si>
  <si>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</si>
  <si>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</si>
  <si>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</si>
  <si>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</si>
  <si>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</si>
  <si>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</si>
  <si>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</si>
  <si>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</si>
  <si>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</si>
  <si>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</si>
  <si>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</si>
  <si>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</si>
  <si>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</si>
  <si>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</si>
  <si>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</si>
  <si>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</si>
  <si>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</si>
  <si>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</si>
  <si>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</si>
  <si>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</si>
  <si>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</si>
  <si>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</si>
  <si>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</si>
  <si>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</si>
  <si>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</si>
  <si>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22/08/19 - VENCIMENTO 29/08/19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</si>
</sst>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564068</v>
      </c>
      <c r="C7" s="9">
        <f t="shared" si="0"/>
        <v>751683</v>
      </c>
      <c r="D7" s="9">
        <f t="shared" si="0"/>
        <v>734588</v>
      </c>
      <c r="E7" s="9">
        <f>+E8+E20+E24+E27</f>
        <v>115752</v>
      </c>
      <c r="F7" s="9">
        <f>+F8+F20+F24+F27</f>
        <v>310542</v>
      </c>
      <c r="G7" s="9">
        <f t="shared" si="0"/>
        <v>482220</v>
      </c>
      <c r="H7" s="9">
        <f t="shared" si="0"/>
        <v>353958</v>
      </c>
      <c r="I7" s="9">
        <f t="shared" si="0"/>
        <v>296658</v>
      </c>
      <c r="J7" s="9">
        <f t="shared" si="0"/>
        <v>145688</v>
      </c>
      <c r="K7" s="9">
        <f t="shared" si="0"/>
        <v>150787</v>
      </c>
      <c r="L7" s="9">
        <f t="shared" si="0"/>
        <v>311016</v>
      </c>
      <c r="M7" s="9">
        <f t="shared" si="0"/>
        <v>446754</v>
      </c>
      <c r="N7" s="9">
        <f t="shared" si="0"/>
        <v>170917</v>
      </c>
      <c r="O7" s="9">
        <f t="shared" si="0"/>
        <v>327641</v>
      </c>
      <c r="P7" s="9">
        <f t="shared" si="0"/>
        <v>5162272</v>
      </c>
      <c r="Q7" s="43"/>
      <c r="R7"/>
      <c r="S7"/>
    </row>
    <row r="8" spans="1:19" ht="17.25" customHeight="1">
      <c r="A8" s="10" t="s">
        <v>31</v>
      </c>
      <c r="B8" s="11">
        <f>B9+B12+B16</f>
        <v>293999</v>
      </c>
      <c r="C8" s="11">
        <f aca="true" t="shared" si="1" ref="C8:O8">C9+C12+C16</f>
        <v>400444</v>
      </c>
      <c r="D8" s="11">
        <f t="shared" si="1"/>
        <v>362066</v>
      </c>
      <c r="E8" s="11">
        <f>E9+E12+E16</f>
        <v>55421</v>
      </c>
      <c r="F8" s="11">
        <f>F9+F12+F16</f>
        <v>152602</v>
      </c>
      <c r="G8" s="11">
        <f t="shared" si="1"/>
        <v>257718</v>
      </c>
      <c r="H8" s="11">
        <f t="shared" si="1"/>
        <v>195955</v>
      </c>
      <c r="I8" s="11">
        <f t="shared" si="1"/>
        <v>143419</v>
      </c>
      <c r="J8" s="11">
        <f t="shared" si="1"/>
        <v>83760</v>
      </c>
      <c r="K8" s="11">
        <f t="shared" si="1"/>
        <v>82887</v>
      </c>
      <c r="L8" s="11">
        <f t="shared" si="1"/>
        <v>154478</v>
      </c>
      <c r="M8" s="11">
        <f t="shared" si="1"/>
        <v>239595</v>
      </c>
      <c r="N8" s="11">
        <f t="shared" si="1"/>
        <v>84055</v>
      </c>
      <c r="O8" s="11">
        <f t="shared" si="1"/>
        <v>195511</v>
      </c>
      <c r="P8" s="11">
        <f>SUM(B8:O8)</f>
        <v>2701910</v>
      </c>
      <c r="Q8"/>
      <c r="R8"/>
      <c r="S8"/>
    </row>
    <row r="9" spans="1:19" ht="17.25" customHeight="1">
      <c r="A9" s="15" t="s">
        <v>9</v>
      </c>
      <c r="B9" s="13">
        <f>+B10+B11</f>
        <v>29720</v>
      </c>
      <c r="C9" s="13">
        <f aca="true" t="shared" si="2" ref="C9:O9">+C10+C11</f>
        <v>42584</v>
      </c>
      <c r="D9" s="13">
        <f t="shared" si="2"/>
        <v>34914</v>
      </c>
      <c r="E9" s="13">
        <f>+E10+E11</f>
        <v>6578</v>
      </c>
      <c r="F9" s="13">
        <f>+F10+F11</f>
        <v>13367</v>
      </c>
      <c r="G9" s="13">
        <f t="shared" si="2"/>
        <v>26391</v>
      </c>
      <c r="H9" s="13">
        <f t="shared" si="2"/>
        <v>19042</v>
      </c>
      <c r="I9" s="13">
        <f t="shared" si="2"/>
        <v>9967</v>
      </c>
      <c r="J9" s="13">
        <f t="shared" si="2"/>
        <v>5473</v>
      </c>
      <c r="K9" s="13">
        <f t="shared" si="2"/>
        <v>6892</v>
      </c>
      <c r="L9" s="13">
        <f t="shared" si="2"/>
        <v>7762</v>
      </c>
      <c r="M9" s="13">
        <f t="shared" si="2"/>
        <v>15084</v>
      </c>
      <c r="N9" s="13">
        <f t="shared" si="2"/>
        <v>10657</v>
      </c>
      <c r="O9" s="13">
        <f t="shared" si="2"/>
        <v>25673</v>
      </c>
      <c r="P9" s="11">
        <f aca="true" t="shared" si="3" ref="P9:P27">SUM(B9:O9)</f>
        <v>254104</v>
      </c>
      <c r="Q9"/>
      <c r="R9"/>
      <c r="S9"/>
    </row>
    <row r="10" spans="1:19" ht="17.25" customHeight="1">
      <c r="A10" s="29" t="s">
        <v>10</v>
      </c>
      <c r="B10" s="13">
        <v>29720</v>
      </c>
      <c r="C10" s="13">
        <v>42584</v>
      </c>
      <c r="D10" s="13">
        <v>34914</v>
      </c>
      <c r="E10" s="13">
        <v>6578</v>
      </c>
      <c r="F10" s="13">
        <v>13367</v>
      </c>
      <c r="G10" s="13">
        <v>26391</v>
      </c>
      <c r="H10" s="13">
        <v>19042</v>
      </c>
      <c r="I10" s="13">
        <v>9967</v>
      </c>
      <c r="J10" s="13">
        <v>5473</v>
      </c>
      <c r="K10" s="13">
        <v>6892</v>
      </c>
      <c r="L10" s="13">
        <v>7762</v>
      </c>
      <c r="M10" s="13">
        <v>15084</v>
      </c>
      <c r="N10" s="13">
        <v>10657</v>
      </c>
      <c r="O10" s="13">
        <v>25673</v>
      </c>
      <c r="P10" s="11">
        <f t="shared" si="3"/>
        <v>254104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251405</v>
      </c>
      <c r="C12" s="17">
        <f t="shared" si="4"/>
        <v>339401</v>
      </c>
      <c r="D12" s="17">
        <f t="shared" si="4"/>
        <v>311228</v>
      </c>
      <c r="E12" s="17">
        <f>SUM(E13:E15)</f>
        <v>46052</v>
      </c>
      <c r="F12" s="17">
        <f>SUM(F13:F15)</f>
        <v>131922</v>
      </c>
      <c r="G12" s="17">
        <f t="shared" si="4"/>
        <v>220058</v>
      </c>
      <c r="H12" s="17">
        <f t="shared" si="4"/>
        <v>167641</v>
      </c>
      <c r="I12" s="17">
        <f t="shared" si="4"/>
        <v>125347</v>
      </c>
      <c r="J12" s="17">
        <f t="shared" si="4"/>
        <v>73468</v>
      </c>
      <c r="K12" s="17">
        <f t="shared" si="4"/>
        <v>71814</v>
      </c>
      <c r="L12" s="17">
        <f t="shared" si="4"/>
        <v>137513</v>
      </c>
      <c r="M12" s="17">
        <f t="shared" si="4"/>
        <v>212266</v>
      </c>
      <c r="N12" s="17">
        <f t="shared" si="4"/>
        <v>68241</v>
      </c>
      <c r="O12" s="17">
        <f t="shared" si="4"/>
        <v>162304</v>
      </c>
      <c r="P12" s="11">
        <f t="shared" si="3"/>
        <v>2318660</v>
      </c>
      <c r="Q12"/>
      <c r="R12"/>
      <c r="S12"/>
    </row>
    <row r="13" spans="1:19" s="58" customFormat="1" ht="17.25" customHeight="1">
      <c r="A13" s="63" t="s">
        <v>12</v>
      </c>
      <c r="B13" s="64">
        <v>108795</v>
      </c>
      <c r="C13" s="64">
        <v>155312</v>
      </c>
      <c r="D13" s="64">
        <v>148125</v>
      </c>
      <c r="E13" s="64">
        <v>22750</v>
      </c>
      <c r="F13" s="64">
        <v>63469</v>
      </c>
      <c r="G13" s="64">
        <v>100760</v>
      </c>
      <c r="H13" s="64">
        <v>75522</v>
      </c>
      <c r="I13" s="64">
        <v>59309</v>
      </c>
      <c r="J13" s="64">
        <v>31159</v>
      </c>
      <c r="K13" s="64">
        <v>31974</v>
      </c>
      <c r="L13" s="64">
        <v>61279</v>
      </c>
      <c r="M13" s="64">
        <v>89166</v>
      </c>
      <c r="N13" s="64">
        <v>28765</v>
      </c>
      <c r="O13" s="64">
        <v>70125</v>
      </c>
      <c r="P13" s="11">
        <f t="shared" si="3"/>
        <v>1046510</v>
      </c>
      <c r="Q13" s="65"/>
      <c r="R13" s="66"/>
      <c r="S13"/>
    </row>
    <row r="14" spans="1:19" s="58" customFormat="1" ht="17.25" customHeight="1">
      <c r="A14" s="63" t="s">
        <v>13</v>
      </c>
      <c r="B14" s="64">
        <v>125935</v>
      </c>
      <c r="C14" s="64">
        <v>158171</v>
      </c>
      <c r="D14" s="64">
        <v>143833</v>
      </c>
      <c r="E14" s="64">
        <v>19080</v>
      </c>
      <c r="F14" s="64">
        <v>61929</v>
      </c>
      <c r="G14" s="64">
        <v>104987</v>
      </c>
      <c r="H14" s="64">
        <v>81989</v>
      </c>
      <c r="I14" s="64">
        <v>59298</v>
      </c>
      <c r="J14" s="64">
        <v>38469</v>
      </c>
      <c r="K14" s="64">
        <v>36009</v>
      </c>
      <c r="L14" s="64">
        <v>70600</v>
      </c>
      <c r="M14" s="64">
        <v>111479</v>
      </c>
      <c r="N14" s="64">
        <v>30059</v>
      </c>
      <c r="O14" s="64">
        <v>79463</v>
      </c>
      <c r="P14" s="11">
        <f t="shared" si="3"/>
        <v>1121301</v>
      </c>
      <c r="Q14" s="65"/>
      <c r="R14"/>
      <c r="S14"/>
    </row>
    <row r="15" spans="1:19" ht="17.25" customHeight="1">
      <c r="A15" s="14" t="s">
        <v>14</v>
      </c>
      <c r="B15" s="13">
        <v>16675</v>
      </c>
      <c r="C15" s="13">
        <v>25918</v>
      </c>
      <c r="D15" s="13">
        <v>19270</v>
      </c>
      <c r="E15" s="13">
        <v>4222</v>
      </c>
      <c r="F15" s="13">
        <v>6524</v>
      </c>
      <c r="G15" s="13">
        <v>14311</v>
      </c>
      <c r="H15" s="13">
        <v>10130</v>
      </c>
      <c r="I15" s="13">
        <v>6740</v>
      </c>
      <c r="J15" s="13">
        <v>3840</v>
      </c>
      <c r="K15" s="13">
        <v>3831</v>
      </c>
      <c r="L15" s="13">
        <v>5634</v>
      </c>
      <c r="M15" s="13">
        <v>11621</v>
      </c>
      <c r="N15" s="13">
        <v>9417</v>
      </c>
      <c r="O15" s="13">
        <v>12716</v>
      </c>
      <c r="P15" s="11">
        <f t="shared" si="3"/>
        <v>150849</v>
      </c>
      <c r="Q15"/>
      <c r="R15"/>
      <c r="S15"/>
    </row>
    <row r="16" spans="1:16" ht="17.25" customHeight="1">
      <c r="A16" s="15" t="s">
        <v>27</v>
      </c>
      <c r="B16" s="13">
        <f>B17+B18+B19</f>
        <v>12874</v>
      </c>
      <c r="C16" s="13">
        <f aca="true" t="shared" si="5" ref="C16:O16">C17+C18+C19</f>
        <v>18459</v>
      </c>
      <c r="D16" s="13">
        <f t="shared" si="5"/>
        <v>15924</v>
      </c>
      <c r="E16" s="13">
        <f>E17+E18+E19</f>
        <v>2791</v>
      </c>
      <c r="F16" s="13">
        <f>F17+F18+F19</f>
        <v>7313</v>
      </c>
      <c r="G16" s="13">
        <f t="shared" si="5"/>
        <v>11269</v>
      </c>
      <c r="H16" s="13">
        <f t="shared" si="5"/>
        <v>9272</v>
      </c>
      <c r="I16" s="13">
        <f t="shared" si="5"/>
        <v>8105</v>
      </c>
      <c r="J16" s="13">
        <f t="shared" si="5"/>
        <v>4819</v>
      </c>
      <c r="K16" s="13">
        <f t="shared" si="5"/>
        <v>4181</v>
      </c>
      <c r="L16" s="13">
        <f t="shared" si="5"/>
        <v>9203</v>
      </c>
      <c r="M16" s="13">
        <f t="shared" si="5"/>
        <v>12245</v>
      </c>
      <c r="N16" s="13">
        <f t="shared" si="5"/>
        <v>5157</v>
      </c>
      <c r="O16" s="13">
        <f t="shared" si="5"/>
        <v>7534</v>
      </c>
      <c r="P16" s="11">
        <f t="shared" si="3"/>
        <v>129146</v>
      </c>
    </row>
    <row r="17" spans="1:19" ht="17.25" customHeight="1">
      <c r="A17" s="14" t="s">
        <v>28</v>
      </c>
      <c r="B17" s="13">
        <v>12855</v>
      </c>
      <c r="C17" s="13">
        <v>18436</v>
      </c>
      <c r="D17" s="13">
        <v>15917</v>
      </c>
      <c r="E17" s="13">
        <v>2786</v>
      </c>
      <c r="F17" s="13">
        <v>7304</v>
      </c>
      <c r="G17" s="13">
        <v>11259</v>
      </c>
      <c r="H17" s="13">
        <v>9255</v>
      </c>
      <c r="I17" s="13">
        <v>8094</v>
      </c>
      <c r="J17" s="13">
        <v>4815</v>
      </c>
      <c r="K17" s="13">
        <v>4178</v>
      </c>
      <c r="L17" s="13">
        <v>9187</v>
      </c>
      <c r="M17" s="13">
        <v>12232</v>
      </c>
      <c r="N17" s="13">
        <v>5152</v>
      </c>
      <c r="O17" s="13">
        <v>7523</v>
      </c>
      <c r="P17" s="11">
        <f t="shared" si="3"/>
        <v>128993</v>
      </c>
      <c r="Q17"/>
      <c r="R17"/>
      <c r="S17"/>
    </row>
    <row r="18" spans="1:19" ht="17.25" customHeight="1">
      <c r="A18" s="14" t="s">
        <v>29</v>
      </c>
      <c r="B18" s="13">
        <v>9</v>
      </c>
      <c r="C18" s="13">
        <v>9</v>
      </c>
      <c r="D18" s="13">
        <v>0</v>
      </c>
      <c r="E18" s="13">
        <v>4</v>
      </c>
      <c r="F18" s="13">
        <v>2</v>
      </c>
      <c r="G18" s="13">
        <v>5</v>
      </c>
      <c r="H18" s="13">
        <v>7</v>
      </c>
      <c r="I18" s="13">
        <v>10</v>
      </c>
      <c r="J18" s="13">
        <v>2</v>
      </c>
      <c r="K18" s="13">
        <v>3</v>
      </c>
      <c r="L18" s="13">
        <v>10</v>
      </c>
      <c r="M18" s="13">
        <v>13</v>
      </c>
      <c r="N18" s="13">
        <v>3</v>
      </c>
      <c r="O18" s="13">
        <v>8</v>
      </c>
      <c r="P18" s="11">
        <f t="shared" si="3"/>
        <v>85</v>
      </c>
      <c r="Q18"/>
      <c r="R18"/>
      <c r="S18"/>
    </row>
    <row r="19" spans="1:19" ht="17.25" customHeight="1">
      <c r="A19" s="14" t="s">
        <v>30</v>
      </c>
      <c r="B19" s="13">
        <v>10</v>
      </c>
      <c r="C19" s="13">
        <v>14</v>
      </c>
      <c r="D19" s="13">
        <v>7</v>
      </c>
      <c r="E19" s="13">
        <v>1</v>
      </c>
      <c r="F19" s="13">
        <v>7</v>
      </c>
      <c r="G19" s="13">
        <v>5</v>
      </c>
      <c r="H19" s="13">
        <v>10</v>
      </c>
      <c r="I19" s="13">
        <v>1</v>
      </c>
      <c r="J19" s="13">
        <v>2</v>
      </c>
      <c r="K19" s="13">
        <v>0</v>
      </c>
      <c r="L19" s="13">
        <v>6</v>
      </c>
      <c r="M19" s="13">
        <v>0</v>
      </c>
      <c r="N19" s="13">
        <v>2</v>
      </c>
      <c r="O19" s="13">
        <v>3</v>
      </c>
      <c r="P19" s="11">
        <f t="shared" si="3"/>
        <v>68</v>
      </c>
      <c r="Q19"/>
      <c r="R19"/>
      <c r="S19"/>
    </row>
    <row r="20" spans="1:19" ht="17.25" customHeight="1">
      <c r="A20" s="16" t="s">
        <v>15</v>
      </c>
      <c r="B20" s="11">
        <f>+B21+B22+B23</f>
        <v>142674</v>
      </c>
      <c r="C20" s="11">
        <f aca="true" t="shared" si="6" ref="C20:O20">+C21+C22+C23</f>
        <v>167580</v>
      </c>
      <c r="D20" s="11">
        <f t="shared" si="6"/>
        <v>180277</v>
      </c>
      <c r="E20" s="11">
        <f>+E21+E22+E23</f>
        <v>28331</v>
      </c>
      <c r="F20" s="11">
        <f>+F21+F22+F23</f>
        <v>71028</v>
      </c>
      <c r="G20" s="11">
        <f t="shared" si="6"/>
        <v>106845</v>
      </c>
      <c r="H20" s="11">
        <f t="shared" si="6"/>
        <v>82940</v>
      </c>
      <c r="I20" s="11">
        <f t="shared" si="6"/>
        <v>97220</v>
      </c>
      <c r="J20" s="11">
        <f t="shared" si="6"/>
        <v>41311</v>
      </c>
      <c r="K20" s="11">
        <f t="shared" si="6"/>
        <v>43111</v>
      </c>
      <c r="L20" s="11">
        <f t="shared" si="6"/>
        <v>101934</v>
      </c>
      <c r="M20" s="11">
        <f t="shared" si="6"/>
        <v>132561</v>
      </c>
      <c r="N20" s="11">
        <f t="shared" si="6"/>
        <v>46102</v>
      </c>
      <c r="O20" s="11">
        <f t="shared" si="6"/>
        <v>69868</v>
      </c>
      <c r="P20" s="11">
        <f t="shared" si="3"/>
        <v>1311782</v>
      </c>
      <c r="Q20"/>
      <c r="R20"/>
      <c r="S20"/>
    </row>
    <row r="21" spans="1:19" s="58" customFormat="1" ht="17.25" customHeight="1">
      <c r="A21" s="53" t="s">
        <v>16</v>
      </c>
      <c r="B21" s="64">
        <v>82078</v>
      </c>
      <c r="C21" s="64">
        <v>105353</v>
      </c>
      <c r="D21" s="64">
        <v>114958</v>
      </c>
      <c r="E21" s="64">
        <v>19112</v>
      </c>
      <c r="F21" s="64">
        <v>45209</v>
      </c>
      <c r="G21" s="64">
        <v>67887</v>
      </c>
      <c r="H21" s="64">
        <v>49729</v>
      </c>
      <c r="I21" s="64">
        <v>59518</v>
      </c>
      <c r="J21" s="64">
        <v>25586</v>
      </c>
      <c r="K21" s="64">
        <v>25760</v>
      </c>
      <c r="L21" s="64">
        <v>58680</v>
      </c>
      <c r="M21" s="64">
        <v>75912</v>
      </c>
      <c r="N21" s="64">
        <v>27766</v>
      </c>
      <c r="O21" s="64">
        <v>42081</v>
      </c>
      <c r="P21" s="11">
        <f t="shared" si="3"/>
        <v>799629</v>
      </c>
      <c r="Q21" s="65"/>
      <c r="R21"/>
      <c r="S21"/>
    </row>
    <row r="22" spans="1:19" s="58" customFormat="1" ht="17.25" customHeight="1">
      <c r="A22" s="53" t="s">
        <v>17</v>
      </c>
      <c r="B22" s="64">
        <v>53340</v>
      </c>
      <c r="C22" s="64">
        <v>53004</v>
      </c>
      <c r="D22" s="64">
        <v>57504</v>
      </c>
      <c r="E22" s="64">
        <v>7657</v>
      </c>
      <c r="F22" s="64">
        <v>23107</v>
      </c>
      <c r="G22" s="64">
        <v>34354</v>
      </c>
      <c r="H22" s="64">
        <v>29511</v>
      </c>
      <c r="I22" s="64">
        <v>34030</v>
      </c>
      <c r="J22" s="64">
        <v>14136</v>
      </c>
      <c r="K22" s="64">
        <v>15671</v>
      </c>
      <c r="L22" s="64">
        <v>39874</v>
      </c>
      <c r="M22" s="64">
        <v>50732</v>
      </c>
      <c r="N22" s="64">
        <v>15119</v>
      </c>
      <c r="O22" s="64">
        <v>23819</v>
      </c>
      <c r="P22" s="11">
        <f t="shared" si="3"/>
        <v>451858</v>
      </c>
      <c r="Q22" s="65"/>
      <c r="R22"/>
      <c r="S22"/>
    </row>
    <row r="23" spans="1:19" ht="17.25" customHeight="1">
      <c r="A23" s="12" t="s">
        <v>18</v>
      </c>
      <c r="B23" s="13">
        <v>7256</v>
      </c>
      <c r="C23" s="13">
        <v>9223</v>
      </c>
      <c r="D23" s="13">
        <v>7815</v>
      </c>
      <c r="E23" s="13">
        <v>1562</v>
      </c>
      <c r="F23" s="13">
        <v>2712</v>
      </c>
      <c r="G23" s="13">
        <v>4604</v>
      </c>
      <c r="H23" s="13">
        <v>3700</v>
      </c>
      <c r="I23" s="13">
        <v>3672</v>
      </c>
      <c r="J23" s="13">
        <v>1589</v>
      </c>
      <c r="K23" s="13">
        <v>1680</v>
      </c>
      <c r="L23" s="13">
        <v>3380</v>
      </c>
      <c r="M23" s="13">
        <v>5917</v>
      </c>
      <c r="N23" s="13">
        <v>3217</v>
      </c>
      <c r="O23" s="13">
        <v>3968</v>
      </c>
      <c r="P23" s="11">
        <f t="shared" si="3"/>
        <v>60295</v>
      </c>
      <c r="Q23"/>
      <c r="R23"/>
      <c r="S23"/>
    </row>
    <row r="24" spans="1:19" ht="17.25" customHeight="1">
      <c r="A24" s="16" t="s">
        <v>19</v>
      </c>
      <c r="B24" s="13">
        <f>+B25+B26</f>
        <v>127395</v>
      </c>
      <c r="C24" s="13">
        <f aca="true" t="shared" si="7" ref="C24:O24">+C25+C26</f>
        <v>183659</v>
      </c>
      <c r="D24" s="13">
        <f t="shared" si="7"/>
        <v>192245</v>
      </c>
      <c r="E24" s="13">
        <f>+E25+E26</f>
        <v>32000</v>
      </c>
      <c r="F24" s="13">
        <f>+F25+F26</f>
        <v>86912</v>
      </c>
      <c r="G24" s="13">
        <f t="shared" si="7"/>
        <v>117657</v>
      </c>
      <c r="H24" s="13">
        <f t="shared" si="7"/>
        <v>75063</v>
      </c>
      <c r="I24" s="13">
        <f t="shared" si="7"/>
        <v>56019</v>
      </c>
      <c r="J24" s="13">
        <f t="shared" si="7"/>
        <v>20617</v>
      </c>
      <c r="K24" s="13">
        <f t="shared" si="7"/>
        <v>24789</v>
      </c>
      <c r="L24" s="13">
        <f t="shared" si="7"/>
        <v>54604</v>
      </c>
      <c r="M24" s="13">
        <f t="shared" si="7"/>
        <v>74598</v>
      </c>
      <c r="N24" s="13">
        <f t="shared" si="7"/>
        <v>33965</v>
      </c>
      <c r="O24" s="13">
        <f t="shared" si="7"/>
        <v>62262</v>
      </c>
      <c r="P24" s="11">
        <f t="shared" si="3"/>
        <v>1141785</v>
      </c>
      <c r="Q24" s="44"/>
      <c r="R24"/>
      <c r="S24"/>
    </row>
    <row r="25" spans="1:19" ht="17.25" customHeight="1">
      <c r="A25" s="12" t="s">
        <v>32</v>
      </c>
      <c r="B25" s="13">
        <v>76640</v>
      </c>
      <c r="C25" s="13">
        <v>116674</v>
      </c>
      <c r="D25" s="13">
        <v>121129</v>
      </c>
      <c r="E25" s="13">
        <v>21807</v>
      </c>
      <c r="F25" s="13">
        <v>51252</v>
      </c>
      <c r="G25" s="13">
        <v>75102</v>
      </c>
      <c r="H25" s="13">
        <v>46357</v>
      </c>
      <c r="I25" s="13">
        <v>35671</v>
      </c>
      <c r="J25" s="13">
        <v>13963</v>
      </c>
      <c r="K25" s="13">
        <v>17327</v>
      </c>
      <c r="L25" s="13">
        <v>32652</v>
      </c>
      <c r="M25" s="13">
        <v>47620</v>
      </c>
      <c r="N25" s="13">
        <v>23319</v>
      </c>
      <c r="O25" s="13">
        <v>38382</v>
      </c>
      <c r="P25" s="11">
        <f t="shared" si="3"/>
        <v>717895</v>
      </c>
      <c r="Q25" s="43"/>
      <c r="R25"/>
      <c r="S25"/>
    </row>
    <row r="26" spans="1:19" ht="17.25" customHeight="1">
      <c r="A26" s="12" t="s">
        <v>33</v>
      </c>
      <c r="B26" s="13">
        <v>50755</v>
      </c>
      <c r="C26" s="13">
        <v>66985</v>
      </c>
      <c r="D26" s="13">
        <v>71116</v>
      </c>
      <c r="E26" s="13">
        <v>10193</v>
      </c>
      <c r="F26" s="13">
        <v>35660</v>
      </c>
      <c r="G26" s="13">
        <v>42555</v>
      </c>
      <c r="H26" s="13">
        <v>28706</v>
      </c>
      <c r="I26" s="13">
        <v>20348</v>
      </c>
      <c r="J26" s="13">
        <v>6654</v>
      </c>
      <c r="K26" s="13">
        <v>7462</v>
      </c>
      <c r="L26" s="13">
        <v>21952</v>
      </c>
      <c r="M26" s="13">
        <v>26978</v>
      </c>
      <c r="N26" s="13">
        <v>10646</v>
      </c>
      <c r="O26" s="13">
        <v>23880</v>
      </c>
      <c r="P26" s="11">
        <f t="shared" si="3"/>
        <v>423890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6795</v>
      </c>
      <c r="O27" s="11">
        <v>0</v>
      </c>
      <c r="P27" s="11">
        <f t="shared" si="3"/>
        <v>6795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2044804.0599999998</v>
      </c>
      <c r="C42" s="22">
        <f t="shared" si="10"/>
        <v>2926441.6</v>
      </c>
      <c r="D42" s="22">
        <f t="shared" si="10"/>
        <v>2854340.2699999996</v>
      </c>
      <c r="E42" s="22">
        <f t="shared" si="10"/>
        <v>611020.08</v>
      </c>
      <c r="F42" s="22">
        <f t="shared" si="10"/>
        <v>1031772.9</v>
      </c>
      <c r="G42" s="22">
        <f t="shared" si="10"/>
        <v>1647000.73</v>
      </c>
      <c r="H42" s="22">
        <f t="shared" si="10"/>
        <v>1425799.53</v>
      </c>
      <c r="I42" s="22">
        <f t="shared" si="10"/>
        <v>1028437.1000000001</v>
      </c>
      <c r="J42" s="22">
        <f t="shared" si="10"/>
        <v>553065.5</v>
      </c>
      <c r="K42" s="22">
        <f t="shared" si="10"/>
        <v>581062.85</v>
      </c>
      <c r="L42" s="22">
        <f t="shared" si="10"/>
        <v>888063.2400000001</v>
      </c>
      <c r="M42" s="22">
        <f t="shared" si="10"/>
        <v>1419659.06</v>
      </c>
      <c r="N42" s="22">
        <f t="shared" si="10"/>
        <v>709013.5399999999</v>
      </c>
      <c r="O42" s="22">
        <f t="shared" si="10"/>
        <v>1165144.3999999997</v>
      </c>
      <c r="P42" s="22">
        <f aca="true" t="shared" si="11" ref="P42:P47">SUM(B42:O42)</f>
        <v>18885624.859999996</v>
      </c>
      <c r="Q42"/>
      <c r="R42"/>
      <c r="S42"/>
    </row>
    <row r="43" spans="1:19" ht="17.25" customHeight="1">
      <c r="A43" s="16" t="s">
        <v>59</v>
      </c>
      <c r="B43" s="23">
        <f>SUM(B44:B52)</f>
        <v>2027346.64</v>
      </c>
      <c r="C43" s="23">
        <f aca="true" t="shared" si="12" ref="C43:O43">SUM(C44:C52)</f>
        <v>2902209.62</v>
      </c>
      <c r="D43" s="23">
        <f t="shared" si="12"/>
        <v>2846229.51</v>
      </c>
      <c r="E43" s="23">
        <f t="shared" si="12"/>
        <v>611020.08</v>
      </c>
      <c r="F43" s="23">
        <f t="shared" si="12"/>
        <v>1024521.3</v>
      </c>
      <c r="G43" s="23">
        <f t="shared" si="12"/>
        <v>1623945.71</v>
      </c>
      <c r="H43" s="23">
        <f t="shared" si="12"/>
        <v>1425799.53</v>
      </c>
      <c r="I43" s="23">
        <f t="shared" si="12"/>
        <v>1019697.56</v>
      </c>
      <c r="J43" s="23">
        <f t="shared" si="12"/>
        <v>551492.99</v>
      </c>
      <c r="K43" s="23">
        <f t="shared" si="12"/>
        <v>576442.19</v>
      </c>
      <c r="L43" s="23">
        <f t="shared" si="12"/>
        <v>886598.4500000001</v>
      </c>
      <c r="M43" s="23">
        <f t="shared" si="12"/>
        <v>1410720.07</v>
      </c>
      <c r="N43" s="23">
        <f t="shared" si="12"/>
        <v>704663.1499999999</v>
      </c>
      <c r="O43" s="23">
        <f t="shared" si="12"/>
        <v>1161794.7599999998</v>
      </c>
      <c r="P43" s="23">
        <f t="shared" si="11"/>
        <v>18772481.559999995</v>
      </c>
      <c r="Q43"/>
      <c r="R43"/>
      <c r="S43"/>
    </row>
    <row r="44" spans="1:19" ht="17.25" customHeight="1">
      <c r="A44" s="34" t="s">
        <v>54</v>
      </c>
      <c r="B44" s="23">
        <f>ROUND(B30*B7,2)</f>
        <v>1878515.66</v>
      </c>
      <c r="C44" s="23">
        <f aca="true" t="shared" si="13" ref="C44:O44">ROUND(C30*C7,2)</f>
        <v>2793329.2</v>
      </c>
      <c r="D44" s="23">
        <f t="shared" si="13"/>
        <v>2839843.75</v>
      </c>
      <c r="E44" s="23">
        <f t="shared" si="13"/>
        <v>611020.08</v>
      </c>
      <c r="F44" s="23">
        <f t="shared" si="13"/>
        <v>1022304.26</v>
      </c>
      <c r="G44" s="23">
        <f t="shared" si="13"/>
        <v>1620500.31</v>
      </c>
      <c r="H44" s="23">
        <f t="shared" si="13"/>
        <v>1367799.9</v>
      </c>
      <c r="I44" s="23">
        <f t="shared" si="13"/>
        <v>1016320.64</v>
      </c>
      <c r="J44" s="23">
        <f t="shared" si="13"/>
        <v>511729.1</v>
      </c>
      <c r="K44" s="23">
        <f t="shared" si="13"/>
        <v>501849.29</v>
      </c>
      <c r="L44" s="23">
        <f t="shared" si="13"/>
        <v>884342.89</v>
      </c>
      <c r="M44" s="23">
        <f t="shared" si="13"/>
        <v>1274678.51</v>
      </c>
      <c r="N44" s="23">
        <f t="shared" si="13"/>
        <v>612481.07</v>
      </c>
      <c r="O44" s="23">
        <f t="shared" si="13"/>
        <v>1085081.46</v>
      </c>
      <c r="P44" s="23">
        <f t="shared" si="11"/>
        <v>18019796.12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128039.86</v>
      </c>
      <c r="C49" s="35">
        <f>ROUND((C32-1)*C44,2)</f>
        <v>82648.59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43375.42</v>
      </c>
      <c r="I49" s="36">
        <f t="shared" si="14"/>
        <v>0</v>
      </c>
      <c r="J49" s="35">
        <f>ROUND((J32-1)*J44,2)</f>
        <v>56180.8</v>
      </c>
      <c r="K49" s="35">
        <f>ROUND((K32-1)*K44,2)</f>
        <v>96400.48</v>
      </c>
      <c r="L49" s="36">
        <f t="shared" si="14"/>
        <v>0</v>
      </c>
      <c r="M49" s="35">
        <f>ROUND((M32-1)*M44,2)</f>
        <v>86639.35</v>
      </c>
      <c r="N49" s="35">
        <f>ROUND((N32-1)*N44,2)</f>
        <v>88053.13</v>
      </c>
      <c r="O49" s="35">
        <f>ROUND((O32-1)*O44,2)</f>
        <v>72597.75</v>
      </c>
      <c r="P49" s="23">
        <f aca="true" t="shared" si="15" ref="P49:P55">SUM(B49:O49)</f>
        <v>653935.38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-177691.19</v>
      </c>
      <c r="C57" s="35">
        <f t="shared" si="16"/>
        <v>-209494.01</v>
      </c>
      <c r="D57" s="35">
        <f t="shared" si="16"/>
        <v>-186693.36000000004</v>
      </c>
      <c r="E57" s="35">
        <f t="shared" si="16"/>
        <v>-143078.44</v>
      </c>
      <c r="F57" s="35">
        <f t="shared" si="16"/>
        <v>-67384.01</v>
      </c>
      <c r="G57" s="35">
        <f t="shared" si="16"/>
        <v>-206285.41</v>
      </c>
      <c r="H57" s="35">
        <f t="shared" si="16"/>
        <v>-99748.45</v>
      </c>
      <c r="I57" s="35">
        <f t="shared" si="16"/>
        <v>-116450.06</v>
      </c>
      <c r="J57" s="35">
        <f t="shared" si="16"/>
        <v>-40036.04</v>
      </c>
      <c r="K57" s="35">
        <f t="shared" si="16"/>
        <v>-43908.31</v>
      </c>
      <c r="L57" s="35">
        <f t="shared" si="16"/>
        <v>-56565.509999999995</v>
      </c>
      <c r="M57" s="35">
        <f t="shared" si="16"/>
        <v>-100664.51999999999</v>
      </c>
      <c r="N57" s="35">
        <f t="shared" si="16"/>
        <v>-50728.74</v>
      </c>
      <c r="O57" s="35">
        <f t="shared" si="16"/>
        <v>-119158.45</v>
      </c>
      <c r="P57" s="35">
        <f aca="true" t="shared" si="17" ref="P57:P65">SUM(B57:O57)</f>
        <v>-1617886.5000000002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-163839.83000000002</v>
      </c>
      <c r="C58" s="35">
        <f t="shared" si="18"/>
        <v>-189365.23</v>
      </c>
      <c r="D58" s="35">
        <f t="shared" si="18"/>
        <v>-166616.97000000003</v>
      </c>
      <c r="E58" s="35">
        <f t="shared" si="18"/>
        <v>-28285.4</v>
      </c>
      <c r="F58" s="35">
        <f t="shared" si="18"/>
        <v>-57478.1</v>
      </c>
      <c r="G58" s="35">
        <f t="shared" si="18"/>
        <v>-192955.41</v>
      </c>
      <c r="H58" s="35">
        <f t="shared" si="18"/>
        <v>-82190.2</v>
      </c>
      <c r="I58" s="35">
        <f t="shared" si="18"/>
        <v>-108051.88</v>
      </c>
      <c r="J58" s="35">
        <f t="shared" si="18"/>
        <v>-30858.25</v>
      </c>
      <c r="K58" s="35">
        <f t="shared" si="18"/>
        <v>-39991.04</v>
      </c>
      <c r="L58" s="35">
        <f t="shared" si="18"/>
        <v>-48590.06</v>
      </c>
      <c r="M58" s="35">
        <f t="shared" si="18"/>
        <v>-88602.7</v>
      </c>
      <c r="N58" s="35">
        <f t="shared" si="18"/>
        <v>-45825.1</v>
      </c>
      <c r="O58" s="35">
        <f t="shared" si="18"/>
        <v>-110393.9</v>
      </c>
      <c r="P58" s="35">
        <f t="shared" si="17"/>
        <v>-1353044.07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-127796</v>
      </c>
      <c r="C59" s="55">
        <f aca="true" t="shared" si="19" ref="C59:O59">-ROUND(C9*$D$3,2)</f>
        <v>-183111.2</v>
      </c>
      <c r="D59" s="55">
        <f t="shared" si="19"/>
        <v>-150130.2</v>
      </c>
      <c r="E59" s="55">
        <f t="shared" si="19"/>
        <v>-28285.4</v>
      </c>
      <c r="F59" s="55">
        <f t="shared" si="19"/>
        <v>-57478.1</v>
      </c>
      <c r="G59" s="55">
        <f t="shared" si="19"/>
        <v>-113481.3</v>
      </c>
      <c r="H59" s="55">
        <v>-82190.2</v>
      </c>
      <c r="I59" s="55">
        <f t="shared" si="19"/>
        <v>-42858.1</v>
      </c>
      <c r="J59" s="55">
        <f t="shared" si="19"/>
        <v>-23533.9</v>
      </c>
      <c r="K59" s="55">
        <f t="shared" si="19"/>
        <v>-29635.6</v>
      </c>
      <c r="L59" s="55">
        <f t="shared" si="19"/>
        <v>-33376.6</v>
      </c>
      <c r="M59" s="55">
        <f t="shared" si="19"/>
        <v>-64861.2</v>
      </c>
      <c r="N59" s="55">
        <f t="shared" si="19"/>
        <v>-45825.1</v>
      </c>
      <c r="O59" s="55">
        <f t="shared" si="19"/>
        <v>-110393.9</v>
      </c>
      <c r="P59" s="55">
        <f t="shared" si="17"/>
        <v>-1092956.7999999998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0</v>
      </c>
      <c r="C61" s="35">
        <v>-4.3</v>
      </c>
      <c r="D61" s="19">
        <v>-38.7</v>
      </c>
      <c r="E61" s="19">
        <v>0</v>
      </c>
      <c r="F61" s="19">
        <v>0</v>
      </c>
      <c r="G61" s="19">
        <v>-21.5</v>
      </c>
      <c r="H61" s="19">
        <v>0</v>
      </c>
      <c r="I61" s="19">
        <v>-103.2</v>
      </c>
      <c r="J61" s="35">
        <v>-6.12</v>
      </c>
      <c r="K61" s="19">
        <v>-8.65</v>
      </c>
      <c r="L61" s="19">
        <v>-12.71</v>
      </c>
      <c r="M61" s="19">
        <v>-19.82</v>
      </c>
      <c r="N61" s="19">
        <v>0</v>
      </c>
      <c r="O61" s="19">
        <v>0</v>
      </c>
      <c r="P61" s="35">
        <f t="shared" si="17"/>
        <v>-215</v>
      </c>
      <c r="Q61"/>
      <c r="R61"/>
      <c r="S61"/>
    </row>
    <row r="62" spans="1:19" ht="18.75" customHeight="1">
      <c r="A62" s="12" t="s">
        <v>66</v>
      </c>
      <c r="B62" s="35">
        <v>-4063.5</v>
      </c>
      <c r="C62" s="35">
        <v>-1505</v>
      </c>
      <c r="D62" s="19">
        <v>-1354.5</v>
      </c>
      <c r="E62" s="19">
        <v>0</v>
      </c>
      <c r="F62" s="19">
        <v>0</v>
      </c>
      <c r="G62" s="19">
        <v>-2377.9</v>
      </c>
      <c r="H62" s="19">
        <v>0</v>
      </c>
      <c r="I62" s="19">
        <v>-1354.5</v>
      </c>
      <c r="J62" s="35">
        <v>-124.57</v>
      </c>
      <c r="K62" s="19">
        <v>-176.12</v>
      </c>
      <c r="L62" s="19">
        <v>-258.74</v>
      </c>
      <c r="M62" s="19">
        <v>-403.77</v>
      </c>
      <c r="N62" s="19">
        <v>0</v>
      </c>
      <c r="O62" s="19">
        <v>0</v>
      </c>
      <c r="P62" s="35">
        <f t="shared" si="17"/>
        <v>-11618.6</v>
      </c>
      <c r="Q62"/>
      <c r="R62"/>
      <c r="S62"/>
    </row>
    <row r="63" spans="1:19" ht="18.75" customHeight="1">
      <c r="A63" s="12" t="s">
        <v>67</v>
      </c>
      <c r="B63" s="35">
        <v>-31980.33</v>
      </c>
      <c r="C63" s="35">
        <v>-4744.73</v>
      </c>
      <c r="D63" s="19">
        <v>-15093.57</v>
      </c>
      <c r="E63" s="19">
        <v>0</v>
      </c>
      <c r="F63" s="19">
        <v>0</v>
      </c>
      <c r="G63" s="19">
        <v>-77074.71</v>
      </c>
      <c r="H63" s="19">
        <v>0</v>
      </c>
      <c r="I63" s="19">
        <v>-63736.08</v>
      </c>
      <c r="J63" s="35">
        <v>-7193.66</v>
      </c>
      <c r="K63" s="19">
        <v>-10170.67</v>
      </c>
      <c r="L63" s="19">
        <v>-14942.01</v>
      </c>
      <c r="M63" s="19">
        <v>-23317.91</v>
      </c>
      <c r="N63" s="19">
        <v>0</v>
      </c>
      <c r="O63" s="19">
        <v>0</v>
      </c>
      <c r="P63" s="35">
        <f t="shared" si="17"/>
        <v>-248253.67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-20076.39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-13330</v>
      </c>
      <c r="H65" s="35">
        <f t="shared" si="20"/>
        <v>-17558.25</v>
      </c>
      <c r="I65" s="35">
        <f t="shared" si="20"/>
        <v>-8398.18</v>
      </c>
      <c r="J65" s="35">
        <f t="shared" si="20"/>
        <v>-9177.79</v>
      </c>
      <c r="K65" s="35">
        <f t="shared" si="20"/>
        <v>-3917.27</v>
      </c>
      <c r="L65" s="35">
        <f t="shared" si="20"/>
        <v>-7975.45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-264842.43000000005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1867112.8699999996</v>
      </c>
      <c r="C105" s="24">
        <f t="shared" si="22"/>
        <v>2716947.5900000003</v>
      </c>
      <c r="D105" s="24">
        <f t="shared" si="22"/>
        <v>2667646.909999999</v>
      </c>
      <c r="E105" s="24">
        <f t="shared" si="22"/>
        <v>467941.6399999999</v>
      </c>
      <c r="F105" s="24">
        <f t="shared" si="22"/>
        <v>964388.89</v>
      </c>
      <c r="G105" s="24">
        <f t="shared" si="22"/>
        <v>1440715.32</v>
      </c>
      <c r="H105" s="24">
        <f aca="true" t="shared" si="23" ref="H105:M105">+H106+H107</f>
        <v>1326051.08</v>
      </c>
      <c r="I105" s="24">
        <f t="shared" si="23"/>
        <v>911987.04</v>
      </c>
      <c r="J105" s="24">
        <f t="shared" si="23"/>
        <v>513029.46</v>
      </c>
      <c r="K105" s="24">
        <f t="shared" si="23"/>
        <v>537154.5399999999</v>
      </c>
      <c r="L105" s="24">
        <f t="shared" si="23"/>
        <v>831497.7300000002</v>
      </c>
      <c r="M105" s="24">
        <f t="shared" si="23"/>
        <v>1318994.54</v>
      </c>
      <c r="N105" s="24">
        <f>+N106+N107</f>
        <v>658284.7999999999</v>
      </c>
      <c r="O105" s="24">
        <f>+O106+O107</f>
        <v>1045985.9499999998</v>
      </c>
      <c r="P105" s="41">
        <f t="shared" si="21"/>
        <v>17267738.36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1849655.4499999997</v>
      </c>
      <c r="C106" s="24">
        <f t="shared" si="24"/>
        <v>2692715.6100000003</v>
      </c>
      <c r="D106" s="24">
        <f t="shared" si="24"/>
        <v>2659536.1499999994</v>
      </c>
      <c r="E106" s="24">
        <f t="shared" si="24"/>
        <v>467941.6399999999</v>
      </c>
      <c r="F106" s="24">
        <f t="shared" si="24"/>
        <v>957137.29</v>
      </c>
      <c r="G106" s="24">
        <f t="shared" si="24"/>
        <v>1417660.3</v>
      </c>
      <c r="H106" s="24">
        <f t="shared" si="24"/>
        <v>1326051.08</v>
      </c>
      <c r="I106" s="24">
        <f t="shared" si="24"/>
        <v>903247.5</v>
      </c>
      <c r="J106" s="24">
        <f t="shared" si="24"/>
        <v>511456.95</v>
      </c>
      <c r="K106" s="24">
        <f t="shared" si="24"/>
        <v>532533.8799999999</v>
      </c>
      <c r="L106" s="24">
        <f t="shared" si="24"/>
        <v>830032.9400000002</v>
      </c>
      <c r="M106" s="24">
        <f t="shared" si="24"/>
        <v>1310055.55</v>
      </c>
      <c r="N106" s="24">
        <f t="shared" si="24"/>
        <v>653934.4099999999</v>
      </c>
      <c r="O106" s="24">
        <f t="shared" si="24"/>
        <v>1042636.3099999998</v>
      </c>
      <c r="P106" s="41">
        <f t="shared" si="21"/>
        <v>17154595.060000002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113143.3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17267738.38</v>
      </c>
      <c r="Q113" s="45"/>
    </row>
    <row r="114" spans="1:16" ht="18.75" customHeight="1">
      <c r="A114" s="26" t="s">
        <v>113</v>
      </c>
      <c r="B114" s="27">
        <v>232684.41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232684.41</v>
      </c>
    </row>
    <row r="115" spans="1:16" ht="18.75" customHeight="1">
      <c r="A115" s="26" t="s">
        <v>114</v>
      </c>
      <c r="B115" s="27">
        <v>1634428.46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1634428.46</v>
      </c>
    </row>
    <row r="116" spans="1:16" ht="18.75" customHeight="1">
      <c r="A116" s="26" t="s">
        <v>115</v>
      </c>
      <c r="B116" s="38">
        <v>0</v>
      </c>
      <c r="C116" s="27">
        <v>2716947.59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2716947.59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467941.64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467941.64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964388.89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964388.89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1326051.08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1326051.08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513029.46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513029.46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537154.55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537154.55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1440715.32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1440715.32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911987.04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911987.04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831497.74</v>
      </c>
      <c r="M143" s="38">
        <v>0</v>
      </c>
      <c r="N143" s="38">
        <v>0</v>
      </c>
      <c r="O143" s="38">
        <v>0</v>
      </c>
      <c r="P143" s="39">
        <f t="shared" si="28"/>
        <v>831497.74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2667646.92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2667646.92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1318994.54</v>
      </c>
      <c r="N145" s="71">
        <v>0</v>
      </c>
      <c r="O145" s="71">
        <v>0</v>
      </c>
      <c r="P145" s="39">
        <f t="shared" si="28"/>
        <v>1318994.54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658284.79</v>
      </c>
      <c r="O146" s="71">
        <v>0</v>
      </c>
      <c r="P146" s="39">
        <f>SUM(B146:O146)</f>
        <v>658284.79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1045985.95</v>
      </c>
      <c r="P147" s="76">
        <f>SUM(B147:O147)</f>
        <v>1045985.95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2019-08-28T18:35:06Z</dcterms:modified>
  <cp:category/>
  <cp:version/>
  <cp:contentType/>
  <cp:contentStatus/>
</cp:coreProperties>
</file>