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<sst xmlns="http://schemas.openxmlformats.org/spreadsheetml/2006/main" count="162" uniqueCount="160">
  <si>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</si>
  <si>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</si>
  <si>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</si>
  <si>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</si>
  <si>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</si>
  <si>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</si>
  <si>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</si>
  <si>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</si>
  <si>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</si>
  <si>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</si>
  <si>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</si>
  <si>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</si>
  <si>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</si>
  <si>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</si>
  <si>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</si>
  <si>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</si>
  <si>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</si>
  <si>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</si>
  <si>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</si>
  <si>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</si>
  <si>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</si>
  <si>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</si>
  <si>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</si>
  <si>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</si>
  <si>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</si>
  <si>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</si>
  <si>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</si>
  <si>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</si>
  <si>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</si>
  <si>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</si>
  <si>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</si>
  <si>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</si>
  <si>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</si>
  <si>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</si>
  <si>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</si>
  <si>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</si>
  <si>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</si>
  <si>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</si>
  <si>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</si>
  <si>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</si>
  <si>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</si>
  <si>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</si>
  <si>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</si>
  <si>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</si>
  <si>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</si>
  <si>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</si>
  <si>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</si>
  <si>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</si>
  <si>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</si>
  <si>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</si>
  <si>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</si>
  <si>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</si>
  <si>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</si>
  <si>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</si>
  <si>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</si>
  <si>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</si>
  <si>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</si>
  <si>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</si>
  <si>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</si>
  <si>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</si>
  <si>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</si>
  <si>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</si>
  <si>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</si>
  <si>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</si>
  <si>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</si>
  <si>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</si>
  <si>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</si>
  <si>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</si>
  <si>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</si>
  <si>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</si>
  <si>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</si>
  <si>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</si>
  <si>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</si>
  <si>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</si>
  <si>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</si>
  <si>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</si>
  <si>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</si>
  <si>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</si>
  <si>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</si>
  <si>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</si>
  <si>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</si>
  <si>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</si>
  <si>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</si>
  <si>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</si>
  <si>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</si>
  <si>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</si>
  <si>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</si>
  <si>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</si>
  <si>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</si>
  <si>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</si>
  <si>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</si>
  <si>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</si>
  <si>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</si>
  <si>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</si>
  <si>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</si>
  <si>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</si>
  <si>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</si>
  <si>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</si>
  <si>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</si>
  <si>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</si>
  <si>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</si>
  <si>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</si>
  <si>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</si>
  <si>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</si>
  <si>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</si>
  <si>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</si>
  <si>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</si>
  <si>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</si>
  <si>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</si>
  <si>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</si>
  <si>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</si>
  <si>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</si>
  <si>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</si>
  <si>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</si>
  <si>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</si>
  <si>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</si>
  <si>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</si>
  <si>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</si>
  <si>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</si>
  <si>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</si>
  <si>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</si>
  <si>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</si>
  <si>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</si>
  <si>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</si>
  <si>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</si>
  <si>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</si>
  <si>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</si>
  <si>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</si>
  <si>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</si>
  <si>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</si>
  <si>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</si>
  <si>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</si>
  <si>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</si>
  <si>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</si>
  <si>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</si>
  <si>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</si>
  <si>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</si>
  <si>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</si>
  <si>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</si>
  <si>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</si>
  <si>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</si>
  <si>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</si>
  <si>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</si>
  <si>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</si>
  <si>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</si>
  <si>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</si>
  <si>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</si>
  <si>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</si>
  <si>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</si>
  <si>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</si>
  <si>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</si>
  <si>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</si>
  <si>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</si>
  <si>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</si>
  <si>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</si>
  <si>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</si>
  <si>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</si>
  <si>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</si>
  <si>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</si>
  <si>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20/08/19 - VENCIMENTO 27/08/19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</si>
</sst>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A1" sqref="A1:P1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151</v>
      </c>
      <c r="C6" s="3" t="s">
        <v>152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153</v>
      </c>
      <c r="I6" s="3" t="s">
        <v>2</v>
      </c>
      <c r="J6" s="3" t="s">
        <v>154</v>
      </c>
      <c r="K6" s="3" t="s">
        <v>155</v>
      </c>
      <c r="L6" s="3" t="s">
        <v>3</v>
      </c>
      <c r="M6" s="3" t="s">
        <v>156</v>
      </c>
      <c r="N6" s="3" t="s">
        <v>157</v>
      </c>
      <c r="O6" s="3" t="s">
        <v>158</v>
      </c>
      <c r="P6" s="82"/>
    </row>
    <row r="7" spans="1:19" ht="17.25" customHeight="1">
      <c r="A7" s="8" t="s">
        <v>20</v>
      </c>
      <c r="B7" s="9">
        <f aca="true" t="shared" si="0" ref="B7:P7">+B8+B20+B24+B27</f>
        <v>560340</v>
      </c>
      <c r="C7" s="9">
        <f t="shared" si="0"/>
        <v>747527</v>
      </c>
      <c r="D7" s="9">
        <f t="shared" si="0"/>
        <v>726335</v>
      </c>
      <c r="E7" s="9">
        <f>+E8+E20+E24+E27</f>
        <v>116608</v>
      </c>
      <c r="F7" s="9">
        <f>+F8+F20+F24+F27</f>
        <v>305244</v>
      </c>
      <c r="G7" s="9">
        <f t="shared" si="0"/>
        <v>473829</v>
      </c>
      <c r="H7" s="9">
        <f t="shared" si="0"/>
        <v>350353</v>
      </c>
      <c r="I7" s="9">
        <f t="shared" si="0"/>
        <v>291136</v>
      </c>
      <c r="J7" s="9">
        <f t="shared" si="0"/>
        <v>146754</v>
      </c>
      <c r="K7" s="9">
        <f t="shared" si="0"/>
        <v>148132</v>
      </c>
      <c r="L7" s="9">
        <f t="shared" si="0"/>
        <v>309290</v>
      </c>
      <c r="M7" s="9">
        <f t="shared" si="0"/>
        <v>442919</v>
      </c>
      <c r="N7" s="9">
        <f t="shared" si="0"/>
        <v>170355</v>
      </c>
      <c r="O7" s="9">
        <f t="shared" si="0"/>
        <v>323668</v>
      </c>
      <c r="P7" s="9">
        <f t="shared" si="0"/>
        <v>5112490</v>
      </c>
      <c r="Q7" s="43"/>
      <c r="R7"/>
      <c r="S7"/>
    </row>
    <row r="8" spans="1:19" ht="17.25" customHeight="1">
      <c r="A8" s="10" t="s">
        <v>31</v>
      </c>
      <c r="B8" s="11">
        <f>B9+B12+B16</f>
        <v>293729</v>
      </c>
      <c r="C8" s="11">
        <f aca="true" t="shared" si="1" ref="C8:O8">C9+C12+C16</f>
        <v>398480</v>
      </c>
      <c r="D8" s="11">
        <f t="shared" si="1"/>
        <v>358067</v>
      </c>
      <c r="E8" s="11">
        <f>E9+E12+E16</f>
        <v>55982</v>
      </c>
      <c r="F8" s="11">
        <f>F9+F12+F16</f>
        <v>150077</v>
      </c>
      <c r="G8" s="11">
        <f t="shared" si="1"/>
        <v>255112</v>
      </c>
      <c r="H8" s="11">
        <f t="shared" si="1"/>
        <v>194349</v>
      </c>
      <c r="I8" s="11">
        <f t="shared" si="1"/>
        <v>140798</v>
      </c>
      <c r="J8" s="11">
        <f t="shared" si="1"/>
        <v>86259</v>
      </c>
      <c r="K8" s="11">
        <f t="shared" si="1"/>
        <v>82750</v>
      </c>
      <c r="L8" s="11">
        <f t="shared" si="1"/>
        <v>154137</v>
      </c>
      <c r="M8" s="11">
        <f t="shared" si="1"/>
        <v>238834</v>
      </c>
      <c r="N8" s="11">
        <f t="shared" si="1"/>
        <v>85133</v>
      </c>
      <c r="O8" s="11">
        <f t="shared" si="1"/>
        <v>193934</v>
      </c>
      <c r="P8" s="11">
        <f>SUM(B8:O8)</f>
        <v>2687641</v>
      </c>
      <c r="Q8"/>
      <c r="R8"/>
      <c r="S8"/>
    </row>
    <row r="9" spans="1:19" ht="17.25" customHeight="1">
      <c r="A9" s="15" t="s">
        <v>9</v>
      </c>
      <c r="B9" s="13">
        <f>+B10+B11</f>
        <v>29562</v>
      </c>
      <c r="C9" s="13">
        <f aca="true" t="shared" si="2" ref="C9:O9">+C10+C11</f>
        <v>42692</v>
      </c>
      <c r="D9" s="13">
        <f t="shared" si="2"/>
        <v>34125</v>
      </c>
      <c r="E9" s="13">
        <f>+E10+E11</f>
        <v>6602</v>
      </c>
      <c r="F9" s="13">
        <f>+F10+F11</f>
        <v>13296</v>
      </c>
      <c r="G9" s="13">
        <f t="shared" si="2"/>
        <v>25803</v>
      </c>
      <c r="H9" s="13">
        <f t="shared" si="2"/>
        <v>18796</v>
      </c>
      <c r="I9" s="13">
        <f t="shared" si="2"/>
        <v>10064</v>
      </c>
      <c r="J9" s="13">
        <f t="shared" si="2"/>
        <v>5621</v>
      </c>
      <c r="K9" s="13">
        <f t="shared" si="2"/>
        <v>6867</v>
      </c>
      <c r="L9" s="13">
        <f t="shared" si="2"/>
        <v>7528</v>
      </c>
      <c r="M9" s="13">
        <f t="shared" si="2"/>
        <v>14896</v>
      </c>
      <c r="N9" s="13">
        <f t="shared" si="2"/>
        <v>10439</v>
      </c>
      <c r="O9" s="13">
        <f t="shared" si="2"/>
        <v>24971</v>
      </c>
      <c r="P9" s="11">
        <f aca="true" t="shared" si="3" ref="P9:P27">SUM(B9:O9)</f>
        <v>251262</v>
      </c>
      <c r="Q9"/>
      <c r="R9"/>
      <c r="S9"/>
    </row>
    <row r="10" spans="1:19" ht="17.25" customHeight="1">
      <c r="A10" s="29" t="s">
        <v>10</v>
      </c>
      <c r="B10" s="13">
        <v>29562</v>
      </c>
      <c r="C10" s="13">
        <v>42692</v>
      </c>
      <c r="D10" s="13">
        <v>34125</v>
      </c>
      <c r="E10" s="13">
        <v>6602</v>
      </c>
      <c r="F10" s="13">
        <v>13296</v>
      </c>
      <c r="G10" s="13">
        <v>25803</v>
      </c>
      <c r="H10" s="13">
        <v>18796</v>
      </c>
      <c r="I10" s="13">
        <v>10064</v>
      </c>
      <c r="J10" s="13">
        <v>5621</v>
      </c>
      <c r="K10" s="13">
        <v>6867</v>
      </c>
      <c r="L10" s="13">
        <v>7528</v>
      </c>
      <c r="M10" s="13">
        <v>14896</v>
      </c>
      <c r="N10" s="13">
        <v>10439</v>
      </c>
      <c r="O10" s="13">
        <v>24971</v>
      </c>
      <c r="P10" s="11">
        <f t="shared" si="3"/>
        <v>251262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251321</v>
      </c>
      <c r="C12" s="17">
        <f t="shared" si="4"/>
        <v>337365</v>
      </c>
      <c r="D12" s="17">
        <f t="shared" si="4"/>
        <v>308014</v>
      </c>
      <c r="E12" s="17">
        <f>SUM(E13:E15)</f>
        <v>46608</v>
      </c>
      <c r="F12" s="17">
        <f>SUM(F13:F15)</f>
        <v>129641</v>
      </c>
      <c r="G12" s="17">
        <f t="shared" si="4"/>
        <v>218223</v>
      </c>
      <c r="H12" s="17">
        <f t="shared" si="4"/>
        <v>166452</v>
      </c>
      <c r="I12" s="17">
        <f t="shared" si="4"/>
        <v>122886</v>
      </c>
      <c r="J12" s="17">
        <f t="shared" si="4"/>
        <v>75863</v>
      </c>
      <c r="K12" s="17">
        <f t="shared" si="4"/>
        <v>71820</v>
      </c>
      <c r="L12" s="17">
        <f t="shared" si="4"/>
        <v>137390</v>
      </c>
      <c r="M12" s="17">
        <f t="shared" si="4"/>
        <v>211984</v>
      </c>
      <c r="N12" s="17">
        <f t="shared" si="4"/>
        <v>69607</v>
      </c>
      <c r="O12" s="17">
        <f t="shared" si="4"/>
        <v>161568</v>
      </c>
      <c r="P12" s="11">
        <f t="shared" si="3"/>
        <v>2308742</v>
      </c>
      <c r="Q12"/>
      <c r="R12"/>
      <c r="S12"/>
    </row>
    <row r="13" spans="1:19" s="58" customFormat="1" ht="17.25" customHeight="1">
      <c r="A13" s="63" t="s">
        <v>12</v>
      </c>
      <c r="B13" s="64">
        <v>104165</v>
      </c>
      <c r="C13" s="64">
        <v>150043</v>
      </c>
      <c r="D13" s="64">
        <v>140812</v>
      </c>
      <c r="E13" s="64">
        <v>22249</v>
      </c>
      <c r="F13" s="64">
        <v>59733</v>
      </c>
      <c r="G13" s="64">
        <v>96122</v>
      </c>
      <c r="H13" s="64">
        <v>72449</v>
      </c>
      <c r="I13" s="64">
        <v>56054</v>
      </c>
      <c r="J13" s="64">
        <v>30366</v>
      </c>
      <c r="K13" s="64">
        <v>30635</v>
      </c>
      <c r="L13" s="64">
        <v>58560</v>
      </c>
      <c r="M13" s="64">
        <v>85527</v>
      </c>
      <c r="N13" s="64">
        <v>28150</v>
      </c>
      <c r="O13" s="64">
        <v>67120</v>
      </c>
      <c r="P13" s="11">
        <f t="shared" si="3"/>
        <v>1001985</v>
      </c>
      <c r="Q13" s="65"/>
      <c r="R13" s="66"/>
      <c r="S13"/>
    </row>
    <row r="14" spans="1:19" s="58" customFormat="1" ht="17.25" customHeight="1">
      <c r="A14" s="63" t="s">
        <v>13</v>
      </c>
      <c r="B14" s="64">
        <v>130667</v>
      </c>
      <c r="C14" s="64">
        <v>161413</v>
      </c>
      <c r="D14" s="64">
        <v>147818</v>
      </c>
      <c r="E14" s="64">
        <v>20145</v>
      </c>
      <c r="F14" s="64">
        <v>63585</v>
      </c>
      <c r="G14" s="64">
        <v>107971</v>
      </c>
      <c r="H14" s="64">
        <v>84129</v>
      </c>
      <c r="I14" s="64">
        <v>60317</v>
      </c>
      <c r="J14" s="64">
        <v>41666</v>
      </c>
      <c r="K14" s="64">
        <v>37238</v>
      </c>
      <c r="L14" s="64">
        <v>73256</v>
      </c>
      <c r="M14" s="64">
        <v>115168</v>
      </c>
      <c r="N14" s="64">
        <v>31596</v>
      </c>
      <c r="O14" s="64">
        <v>81940</v>
      </c>
      <c r="P14" s="11">
        <f t="shared" si="3"/>
        <v>1156909</v>
      </c>
      <c r="Q14" s="65"/>
      <c r="R14"/>
      <c r="S14"/>
    </row>
    <row r="15" spans="1:19" ht="17.25" customHeight="1">
      <c r="A15" s="14" t="s">
        <v>14</v>
      </c>
      <c r="B15" s="13">
        <v>16489</v>
      </c>
      <c r="C15" s="13">
        <v>25909</v>
      </c>
      <c r="D15" s="13">
        <v>19384</v>
      </c>
      <c r="E15" s="13">
        <v>4214</v>
      </c>
      <c r="F15" s="13">
        <v>6323</v>
      </c>
      <c r="G15" s="13">
        <v>14130</v>
      </c>
      <c r="H15" s="13">
        <v>9874</v>
      </c>
      <c r="I15" s="13">
        <v>6515</v>
      </c>
      <c r="J15" s="13">
        <v>3831</v>
      </c>
      <c r="K15" s="13">
        <v>3947</v>
      </c>
      <c r="L15" s="13">
        <v>5574</v>
      </c>
      <c r="M15" s="13">
        <v>11289</v>
      </c>
      <c r="N15" s="13">
        <v>9861</v>
      </c>
      <c r="O15" s="13">
        <v>12508</v>
      </c>
      <c r="P15" s="11">
        <f t="shared" si="3"/>
        <v>149848</v>
      </c>
      <c r="Q15"/>
      <c r="R15"/>
      <c r="S15"/>
    </row>
    <row r="16" spans="1:16" ht="17.25" customHeight="1">
      <c r="A16" s="15" t="s">
        <v>27</v>
      </c>
      <c r="B16" s="13">
        <f>B17+B18+B19</f>
        <v>12846</v>
      </c>
      <c r="C16" s="13">
        <f aca="true" t="shared" si="5" ref="C16:O16">C17+C18+C19</f>
        <v>18423</v>
      </c>
      <c r="D16" s="13">
        <f t="shared" si="5"/>
        <v>15928</v>
      </c>
      <c r="E16" s="13">
        <f>E17+E18+E19</f>
        <v>2772</v>
      </c>
      <c r="F16" s="13">
        <f>F17+F18+F19</f>
        <v>7140</v>
      </c>
      <c r="G16" s="13">
        <f t="shared" si="5"/>
        <v>11086</v>
      </c>
      <c r="H16" s="13">
        <f t="shared" si="5"/>
        <v>9101</v>
      </c>
      <c r="I16" s="13">
        <f t="shared" si="5"/>
        <v>7848</v>
      </c>
      <c r="J16" s="13">
        <f t="shared" si="5"/>
        <v>4775</v>
      </c>
      <c r="K16" s="13">
        <f t="shared" si="5"/>
        <v>4063</v>
      </c>
      <c r="L16" s="13">
        <f t="shared" si="5"/>
        <v>9219</v>
      </c>
      <c r="M16" s="13">
        <f t="shared" si="5"/>
        <v>11954</v>
      </c>
      <c r="N16" s="13">
        <f t="shared" si="5"/>
        <v>5087</v>
      </c>
      <c r="O16" s="13">
        <f t="shared" si="5"/>
        <v>7395</v>
      </c>
      <c r="P16" s="11">
        <f t="shared" si="3"/>
        <v>127637</v>
      </c>
    </row>
    <row r="17" spans="1:19" ht="17.25" customHeight="1">
      <c r="A17" s="14" t="s">
        <v>28</v>
      </c>
      <c r="B17" s="13">
        <v>12818</v>
      </c>
      <c r="C17" s="13">
        <v>18402</v>
      </c>
      <c r="D17" s="13">
        <v>15915</v>
      </c>
      <c r="E17" s="13">
        <v>2765</v>
      </c>
      <c r="F17" s="13">
        <v>7133</v>
      </c>
      <c r="G17" s="13">
        <v>11073</v>
      </c>
      <c r="H17" s="13">
        <v>9093</v>
      </c>
      <c r="I17" s="13">
        <v>7837</v>
      </c>
      <c r="J17" s="13">
        <v>4771</v>
      </c>
      <c r="K17" s="13">
        <v>4058</v>
      </c>
      <c r="L17" s="13">
        <v>9208</v>
      </c>
      <c r="M17" s="13">
        <v>11938</v>
      </c>
      <c r="N17" s="13">
        <v>5082</v>
      </c>
      <c r="O17" s="13">
        <v>7386</v>
      </c>
      <c r="P17" s="11">
        <f t="shared" si="3"/>
        <v>127479</v>
      </c>
      <c r="Q17"/>
      <c r="R17"/>
      <c r="S17"/>
    </row>
    <row r="18" spans="1:19" ht="17.25" customHeight="1">
      <c r="A18" s="14" t="s">
        <v>29</v>
      </c>
      <c r="B18" s="13">
        <v>14</v>
      </c>
      <c r="C18" s="13">
        <v>8</v>
      </c>
      <c r="D18" s="13">
        <v>2</v>
      </c>
      <c r="E18" s="13">
        <v>5</v>
      </c>
      <c r="F18" s="13">
        <v>2</v>
      </c>
      <c r="G18" s="13">
        <v>7</v>
      </c>
      <c r="H18" s="13">
        <v>5</v>
      </c>
      <c r="I18" s="13">
        <v>10</v>
      </c>
      <c r="J18" s="13">
        <v>3</v>
      </c>
      <c r="K18" s="13">
        <v>3</v>
      </c>
      <c r="L18" s="13">
        <v>5</v>
      </c>
      <c r="M18" s="13">
        <v>15</v>
      </c>
      <c r="N18" s="13">
        <v>2</v>
      </c>
      <c r="O18" s="13">
        <v>7</v>
      </c>
      <c r="P18" s="11">
        <f t="shared" si="3"/>
        <v>88</v>
      </c>
      <c r="Q18"/>
      <c r="R18"/>
      <c r="S18"/>
    </row>
    <row r="19" spans="1:19" ht="17.25" customHeight="1">
      <c r="A19" s="14" t="s">
        <v>30</v>
      </c>
      <c r="B19" s="13">
        <v>14</v>
      </c>
      <c r="C19" s="13">
        <v>13</v>
      </c>
      <c r="D19" s="13">
        <v>11</v>
      </c>
      <c r="E19" s="13">
        <v>2</v>
      </c>
      <c r="F19" s="13">
        <v>5</v>
      </c>
      <c r="G19" s="13">
        <v>6</v>
      </c>
      <c r="H19" s="13">
        <v>3</v>
      </c>
      <c r="I19" s="13">
        <v>1</v>
      </c>
      <c r="J19" s="13">
        <v>1</v>
      </c>
      <c r="K19" s="13">
        <v>2</v>
      </c>
      <c r="L19" s="13">
        <v>6</v>
      </c>
      <c r="M19" s="13">
        <v>1</v>
      </c>
      <c r="N19" s="13">
        <v>3</v>
      </c>
      <c r="O19" s="13">
        <v>2</v>
      </c>
      <c r="P19" s="11">
        <f t="shared" si="3"/>
        <v>70</v>
      </c>
      <c r="Q19"/>
      <c r="R19"/>
      <c r="S19"/>
    </row>
    <row r="20" spans="1:19" ht="17.25" customHeight="1">
      <c r="A20" s="16" t="s">
        <v>15</v>
      </c>
      <c r="B20" s="11">
        <f>+B21+B22+B23</f>
        <v>141631</v>
      </c>
      <c r="C20" s="11">
        <f aca="true" t="shared" si="6" ref="C20:O20">+C21+C22+C23</f>
        <v>168147</v>
      </c>
      <c r="D20" s="11">
        <f t="shared" si="6"/>
        <v>177151</v>
      </c>
      <c r="E20" s="11">
        <f>+E21+E22+E23</f>
        <v>28313</v>
      </c>
      <c r="F20" s="11">
        <f>+F21+F22+F23</f>
        <v>69652</v>
      </c>
      <c r="G20" s="11">
        <f t="shared" si="6"/>
        <v>104624</v>
      </c>
      <c r="H20" s="11">
        <f t="shared" si="6"/>
        <v>82443</v>
      </c>
      <c r="I20" s="11">
        <f t="shared" si="6"/>
        <v>95485</v>
      </c>
      <c r="J20" s="11">
        <f t="shared" si="6"/>
        <v>40408</v>
      </c>
      <c r="K20" s="11">
        <f t="shared" si="6"/>
        <v>41468</v>
      </c>
      <c r="L20" s="11">
        <f t="shared" si="6"/>
        <v>101653</v>
      </c>
      <c r="M20" s="11">
        <f t="shared" si="6"/>
        <v>131021</v>
      </c>
      <c r="N20" s="11">
        <f t="shared" si="6"/>
        <v>45407</v>
      </c>
      <c r="O20" s="11">
        <f t="shared" si="6"/>
        <v>68837</v>
      </c>
      <c r="P20" s="11">
        <f t="shared" si="3"/>
        <v>1296240</v>
      </c>
      <c r="Q20"/>
      <c r="R20"/>
      <c r="S20"/>
    </row>
    <row r="21" spans="1:19" s="58" customFormat="1" ht="17.25" customHeight="1">
      <c r="A21" s="53" t="s">
        <v>16</v>
      </c>
      <c r="B21" s="64">
        <v>78402</v>
      </c>
      <c r="C21" s="64">
        <v>101704</v>
      </c>
      <c r="D21" s="64">
        <v>108401</v>
      </c>
      <c r="E21" s="64">
        <v>18451</v>
      </c>
      <c r="F21" s="64">
        <v>42720</v>
      </c>
      <c r="G21" s="64">
        <v>64183</v>
      </c>
      <c r="H21" s="64">
        <v>47709</v>
      </c>
      <c r="I21" s="64">
        <v>56301</v>
      </c>
      <c r="J21" s="64">
        <v>24345</v>
      </c>
      <c r="K21" s="64">
        <v>24079</v>
      </c>
      <c r="L21" s="64">
        <v>56562</v>
      </c>
      <c r="M21" s="64">
        <v>73404</v>
      </c>
      <c r="N21" s="64">
        <v>26177</v>
      </c>
      <c r="O21" s="64">
        <v>40309</v>
      </c>
      <c r="P21" s="11">
        <f t="shared" si="3"/>
        <v>762747</v>
      </c>
      <c r="Q21" s="65"/>
      <c r="R21"/>
      <c r="S21"/>
    </row>
    <row r="22" spans="1:19" s="58" customFormat="1" ht="17.25" customHeight="1">
      <c r="A22" s="53" t="s">
        <v>17</v>
      </c>
      <c r="B22" s="64">
        <v>55980</v>
      </c>
      <c r="C22" s="64">
        <v>57446</v>
      </c>
      <c r="D22" s="64">
        <v>60856</v>
      </c>
      <c r="E22" s="64">
        <v>8273</v>
      </c>
      <c r="F22" s="64">
        <v>24184</v>
      </c>
      <c r="G22" s="64">
        <v>35819</v>
      </c>
      <c r="H22" s="64">
        <v>31191</v>
      </c>
      <c r="I22" s="64">
        <v>35503</v>
      </c>
      <c r="J22" s="64">
        <v>14478</v>
      </c>
      <c r="K22" s="64">
        <v>15780</v>
      </c>
      <c r="L22" s="64">
        <v>41694</v>
      </c>
      <c r="M22" s="64">
        <v>51865</v>
      </c>
      <c r="N22" s="64">
        <v>16037</v>
      </c>
      <c r="O22" s="64">
        <v>24549</v>
      </c>
      <c r="P22" s="11">
        <f t="shared" si="3"/>
        <v>473655</v>
      </c>
      <c r="Q22" s="65"/>
      <c r="R22"/>
      <c r="S22"/>
    </row>
    <row r="23" spans="1:19" ht="17.25" customHeight="1">
      <c r="A23" s="12" t="s">
        <v>18</v>
      </c>
      <c r="B23" s="13">
        <v>7249</v>
      </c>
      <c r="C23" s="13">
        <v>8997</v>
      </c>
      <c r="D23" s="13">
        <v>7894</v>
      </c>
      <c r="E23" s="13">
        <v>1589</v>
      </c>
      <c r="F23" s="13">
        <v>2748</v>
      </c>
      <c r="G23" s="13">
        <v>4622</v>
      </c>
      <c r="H23" s="13">
        <v>3543</v>
      </c>
      <c r="I23" s="13">
        <v>3681</v>
      </c>
      <c r="J23" s="13">
        <v>1585</v>
      </c>
      <c r="K23" s="13">
        <v>1609</v>
      </c>
      <c r="L23" s="13">
        <v>3397</v>
      </c>
      <c r="M23" s="13">
        <v>5752</v>
      </c>
      <c r="N23" s="13">
        <v>3193</v>
      </c>
      <c r="O23" s="13">
        <v>3979</v>
      </c>
      <c r="P23" s="11">
        <f t="shared" si="3"/>
        <v>59838</v>
      </c>
      <c r="Q23"/>
      <c r="R23"/>
      <c r="S23"/>
    </row>
    <row r="24" spans="1:19" ht="17.25" customHeight="1">
      <c r="A24" s="16" t="s">
        <v>19</v>
      </c>
      <c r="B24" s="13">
        <f>+B25+B26</f>
        <v>124980</v>
      </c>
      <c r="C24" s="13">
        <f aca="true" t="shared" si="7" ref="C24:O24">+C25+C26</f>
        <v>180900</v>
      </c>
      <c r="D24" s="13">
        <f t="shared" si="7"/>
        <v>191117</v>
      </c>
      <c r="E24" s="13">
        <f>+E25+E26</f>
        <v>32313</v>
      </c>
      <c r="F24" s="13">
        <f>+F25+F26</f>
        <v>85515</v>
      </c>
      <c r="G24" s="13">
        <f t="shared" si="7"/>
        <v>114093</v>
      </c>
      <c r="H24" s="13">
        <f t="shared" si="7"/>
        <v>73561</v>
      </c>
      <c r="I24" s="13">
        <f t="shared" si="7"/>
        <v>54853</v>
      </c>
      <c r="J24" s="13">
        <f t="shared" si="7"/>
        <v>20087</v>
      </c>
      <c r="K24" s="13">
        <f t="shared" si="7"/>
        <v>23914</v>
      </c>
      <c r="L24" s="13">
        <f t="shared" si="7"/>
        <v>53500</v>
      </c>
      <c r="M24" s="13">
        <f t="shared" si="7"/>
        <v>73064</v>
      </c>
      <c r="N24" s="13">
        <f t="shared" si="7"/>
        <v>33075</v>
      </c>
      <c r="O24" s="13">
        <f t="shared" si="7"/>
        <v>60897</v>
      </c>
      <c r="P24" s="11">
        <f t="shared" si="3"/>
        <v>1121869</v>
      </c>
      <c r="Q24" s="44"/>
      <c r="R24"/>
      <c r="S24"/>
    </row>
    <row r="25" spans="1:19" ht="17.25" customHeight="1">
      <c r="A25" s="12" t="s">
        <v>32</v>
      </c>
      <c r="B25" s="13">
        <v>73802</v>
      </c>
      <c r="C25" s="13">
        <v>113970</v>
      </c>
      <c r="D25" s="13">
        <v>118951</v>
      </c>
      <c r="E25" s="13">
        <v>22067</v>
      </c>
      <c r="F25" s="13">
        <v>50112</v>
      </c>
      <c r="G25" s="13">
        <v>73278</v>
      </c>
      <c r="H25" s="13">
        <v>45030</v>
      </c>
      <c r="I25" s="13">
        <v>34883</v>
      </c>
      <c r="J25" s="13">
        <v>13706</v>
      </c>
      <c r="K25" s="13">
        <v>16533</v>
      </c>
      <c r="L25" s="13">
        <v>31881</v>
      </c>
      <c r="M25" s="13">
        <v>46408</v>
      </c>
      <c r="N25" s="13">
        <v>22463</v>
      </c>
      <c r="O25" s="13">
        <v>37134</v>
      </c>
      <c r="P25" s="11">
        <f t="shared" si="3"/>
        <v>700218</v>
      </c>
      <c r="Q25" s="43"/>
      <c r="R25"/>
      <c r="S25"/>
    </row>
    <row r="26" spans="1:19" ht="17.25" customHeight="1">
      <c r="A26" s="12" t="s">
        <v>33</v>
      </c>
      <c r="B26" s="13">
        <v>51178</v>
      </c>
      <c r="C26" s="13">
        <v>66930</v>
      </c>
      <c r="D26" s="13">
        <v>72166</v>
      </c>
      <c r="E26" s="13">
        <v>10246</v>
      </c>
      <c r="F26" s="13">
        <v>35403</v>
      </c>
      <c r="G26" s="13">
        <v>40815</v>
      </c>
      <c r="H26" s="13">
        <v>28531</v>
      </c>
      <c r="I26" s="13">
        <v>19970</v>
      </c>
      <c r="J26" s="13">
        <v>6381</v>
      </c>
      <c r="K26" s="13">
        <v>7381</v>
      </c>
      <c r="L26" s="13">
        <v>21619</v>
      </c>
      <c r="M26" s="13">
        <v>26656</v>
      </c>
      <c r="N26" s="13">
        <v>10612</v>
      </c>
      <c r="O26" s="13">
        <v>23763</v>
      </c>
      <c r="P26" s="11">
        <f t="shared" si="3"/>
        <v>421651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6740</v>
      </c>
      <c r="O27" s="11">
        <v>0</v>
      </c>
      <c r="P27" s="11">
        <f t="shared" si="3"/>
        <v>6740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1.068160123958633</v>
      </c>
      <c r="C32" s="79">
        <v>1.029587844290496</v>
      </c>
      <c r="D32" s="31">
        <v>0</v>
      </c>
      <c r="E32" s="31">
        <v>0</v>
      </c>
      <c r="F32" s="31">
        <v>0</v>
      </c>
      <c r="G32" s="31">
        <v>0</v>
      </c>
      <c r="H32" s="79">
        <v>1.031711819866242</v>
      </c>
      <c r="I32" s="31">
        <v>0</v>
      </c>
      <c r="J32" s="79">
        <v>1.109786211182748</v>
      </c>
      <c r="K32" s="79">
        <v>1.1920905069959</v>
      </c>
      <c r="L32" s="31">
        <v>0</v>
      </c>
      <c r="M32" s="79">
        <v>1.067969566658071</v>
      </c>
      <c r="N32" s="79">
        <v>1.14376464809279</v>
      </c>
      <c r="O32" s="79">
        <v>1.066905343974092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2031542.47</v>
      </c>
      <c r="C42" s="22">
        <f t="shared" si="10"/>
        <v>2910540.52</v>
      </c>
      <c r="D42" s="22">
        <f t="shared" si="10"/>
        <v>2822434.9999999995</v>
      </c>
      <c r="E42" s="22">
        <f t="shared" si="10"/>
        <v>615538.65</v>
      </c>
      <c r="F42" s="22">
        <f t="shared" si="10"/>
        <v>1014331.89</v>
      </c>
      <c r="G42" s="22">
        <f t="shared" si="10"/>
        <v>1618802.77</v>
      </c>
      <c r="H42" s="22">
        <f t="shared" si="10"/>
        <v>1411426.9600000002</v>
      </c>
      <c r="I42" s="22">
        <f t="shared" si="10"/>
        <v>1009519.28</v>
      </c>
      <c r="J42" s="22">
        <f t="shared" si="10"/>
        <v>557220.9</v>
      </c>
      <c r="K42" s="22">
        <f t="shared" si="10"/>
        <v>570529.1</v>
      </c>
      <c r="L42" s="22">
        <f t="shared" si="10"/>
        <v>883155.54</v>
      </c>
      <c r="M42" s="22">
        <f t="shared" si="10"/>
        <v>1407973.3099999998</v>
      </c>
      <c r="N42" s="22">
        <f t="shared" si="10"/>
        <v>706710.07</v>
      </c>
      <c r="O42" s="22">
        <f t="shared" si="10"/>
        <v>1151106.2899999996</v>
      </c>
      <c r="P42" s="22">
        <f aca="true" t="shared" si="11" ref="P42:P47">SUM(B42:O42)</f>
        <v>18710832.75</v>
      </c>
      <c r="Q42"/>
      <c r="R42"/>
      <c r="S42"/>
    </row>
    <row r="43" spans="1:19" ht="17.25" customHeight="1">
      <c r="A43" s="16" t="s">
        <v>59</v>
      </c>
      <c r="B43" s="23">
        <f>SUM(B44:B52)</f>
        <v>2014085.05</v>
      </c>
      <c r="C43" s="23">
        <f aca="true" t="shared" si="12" ref="C43:O43">SUM(C44:C52)</f>
        <v>2886308.54</v>
      </c>
      <c r="D43" s="23">
        <f t="shared" si="12"/>
        <v>2814324.2399999998</v>
      </c>
      <c r="E43" s="23">
        <f t="shared" si="12"/>
        <v>615538.65</v>
      </c>
      <c r="F43" s="23">
        <f t="shared" si="12"/>
        <v>1007080.29</v>
      </c>
      <c r="G43" s="23">
        <f t="shared" si="12"/>
        <v>1595747.75</v>
      </c>
      <c r="H43" s="23">
        <f t="shared" si="12"/>
        <v>1411426.9600000002</v>
      </c>
      <c r="I43" s="23">
        <f t="shared" si="12"/>
        <v>1000779.74</v>
      </c>
      <c r="J43" s="23">
        <f t="shared" si="12"/>
        <v>555648.39</v>
      </c>
      <c r="K43" s="23">
        <f t="shared" si="12"/>
        <v>565908.44</v>
      </c>
      <c r="L43" s="23">
        <f t="shared" si="12"/>
        <v>881690.75</v>
      </c>
      <c r="M43" s="23">
        <f t="shared" si="12"/>
        <v>1399034.3199999998</v>
      </c>
      <c r="N43" s="23">
        <f t="shared" si="12"/>
        <v>702359.6799999999</v>
      </c>
      <c r="O43" s="23">
        <f t="shared" si="12"/>
        <v>1147756.6499999997</v>
      </c>
      <c r="P43" s="23">
        <f t="shared" si="11"/>
        <v>18597689.45</v>
      </c>
      <c r="Q43"/>
      <c r="R43"/>
      <c r="S43"/>
    </row>
    <row r="44" spans="1:19" ht="17.25" customHeight="1">
      <c r="A44" s="34" t="s">
        <v>54</v>
      </c>
      <c r="B44" s="23">
        <f>ROUND(B30*B7,2)</f>
        <v>1866100.3</v>
      </c>
      <c r="C44" s="23">
        <f aca="true" t="shared" si="13" ref="C44:O44">ROUND(C30*C7,2)</f>
        <v>2777885.08</v>
      </c>
      <c r="D44" s="23">
        <f t="shared" si="13"/>
        <v>2807938.48</v>
      </c>
      <c r="E44" s="23">
        <f t="shared" si="13"/>
        <v>615538.65</v>
      </c>
      <c r="F44" s="23">
        <f t="shared" si="13"/>
        <v>1004863.25</v>
      </c>
      <c r="G44" s="23">
        <f t="shared" si="13"/>
        <v>1592302.35</v>
      </c>
      <c r="H44" s="23">
        <f t="shared" si="13"/>
        <v>1353869.1</v>
      </c>
      <c r="I44" s="23">
        <f t="shared" si="13"/>
        <v>997402.82</v>
      </c>
      <c r="J44" s="23">
        <f t="shared" si="13"/>
        <v>515473.43</v>
      </c>
      <c r="K44" s="23">
        <f t="shared" si="13"/>
        <v>493012.92</v>
      </c>
      <c r="L44" s="23">
        <f t="shared" si="13"/>
        <v>879435.19</v>
      </c>
      <c r="M44" s="23">
        <f t="shared" si="13"/>
        <v>1263736.49</v>
      </c>
      <c r="N44" s="23">
        <f t="shared" si="13"/>
        <v>610467.14</v>
      </c>
      <c r="O44" s="23">
        <f t="shared" si="13"/>
        <v>1071923.68</v>
      </c>
      <c r="P44" s="23">
        <f t="shared" si="11"/>
        <v>17849948.88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127193.63</v>
      </c>
      <c r="C49" s="35">
        <f>ROUND((C32-1)*C44,2)</f>
        <v>82191.63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42933.65</v>
      </c>
      <c r="I49" s="36">
        <f t="shared" si="14"/>
        <v>0</v>
      </c>
      <c r="J49" s="35">
        <f>ROUND((J32-1)*J44,2)</f>
        <v>56591.87</v>
      </c>
      <c r="K49" s="35">
        <f>ROUND((K32-1)*K44,2)</f>
        <v>94703.1</v>
      </c>
      <c r="L49" s="36">
        <f t="shared" si="14"/>
        <v>0</v>
      </c>
      <c r="M49" s="35">
        <f>ROUND((M32-1)*M44,2)</f>
        <v>85895.62</v>
      </c>
      <c r="N49" s="35">
        <f>ROUND((N32-1)*N44,2)</f>
        <v>87763.59</v>
      </c>
      <c r="O49" s="35">
        <f>ROUND((O32-1)*O44,2)</f>
        <v>71717.42</v>
      </c>
      <c r="P49" s="23">
        <f aca="true" t="shared" si="15" ref="P49:P55">SUM(B49:O49)</f>
        <v>648990.51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-10902.55</v>
      </c>
      <c r="C51" s="35">
        <v>-15397.56</v>
      </c>
      <c r="D51" s="36">
        <v>0</v>
      </c>
      <c r="E51" s="36">
        <v>0</v>
      </c>
      <c r="F51" s="36">
        <v>0</v>
      </c>
      <c r="G51" s="36">
        <v>0</v>
      </c>
      <c r="H51" s="35">
        <v>-6785.15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-3800.66</v>
      </c>
      <c r="O51" s="35">
        <v>-5993.35</v>
      </c>
      <c r="P51" s="35">
        <f t="shared" si="15"/>
        <v>-55657.780000000006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-1416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-720.65</v>
      </c>
      <c r="O52" s="35">
        <v>0</v>
      </c>
      <c r="P52" s="35">
        <f t="shared" si="15"/>
        <v>-43141.3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4620.66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113143.3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-274474.08999999997</v>
      </c>
      <c r="C57" s="35">
        <f t="shared" si="16"/>
        <v>-209073.84000000003</v>
      </c>
      <c r="D57" s="35">
        <f t="shared" si="16"/>
        <v>1668188.4300000002</v>
      </c>
      <c r="E57" s="35">
        <f t="shared" si="16"/>
        <v>-143181.64</v>
      </c>
      <c r="F57" s="35">
        <f t="shared" si="16"/>
        <v>-67078.71</v>
      </c>
      <c r="G57" s="35">
        <f t="shared" si="16"/>
        <v>635068.28</v>
      </c>
      <c r="H57" s="35">
        <f t="shared" si="16"/>
        <v>-98656.25</v>
      </c>
      <c r="I57" s="35">
        <f t="shared" si="16"/>
        <v>529049.1299999999</v>
      </c>
      <c r="J57" s="35">
        <f t="shared" si="16"/>
        <v>-54296.75</v>
      </c>
      <c r="K57" s="35">
        <f t="shared" si="16"/>
        <v>-63063.399999999994</v>
      </c>
      <c r="L57" s="35">
        <f t="shared" si="16"/>
        <v>600141.51</v>
      </c>
      <c r="M57" s="35">
        <f t="shared" si="16"/>
        <v>-144018.71000000002</v>
      </c>
      <c r="N57" s="35">
        <f t="shared" si="16"/>
        <v>-49791.34</v>
      </c>
      <c r="O57" s="35">
        <f t="shared" si="16"/>
        <v>-116139.85</v>
      </c>
      <c r="P57" s="35">
        <f aca="true" t="shared" si="17" ref="P57:P65">SUM(B57:O57)</f>
        <v>2212672.77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-260622.72999999998</v>
      </c>
      <c r="C58" s="35">
        <f t="shared" si="18"/>
        <v>-188945.06000000003</v>
      </c>
      <c r="D58" s="35">
        <f t="shared" si="18"/>
        <v>-192735.18</v>
      </c>
      <c r="E58" s="35">
        <f t="shared" si="18"/>
        <v>-28388.6</v>
      </c>
      <c r="F58" s="35">
        <f t="shared" si="18"/>
        <v>-57172.8</v>
      </c>
      <c r="G58" s="35">
        <f t="shared" si="18"/>
        <v>-278601.72</v>
      </c>
      <c r="H58" s="35">
        <f t="shared" si="18"/>
        <v>-81098</v>
      </c>
      <c r="I58" s="35">
        <f t="shared" si="18"/>
        <v>-236552.69</v>
      </c>
      <c r="J58" s="35">
        <f t="shared" si="18"/>
        <v>-45118.96</v>
      </c>
      <c r="K58" s="35">
        <f t="shared" si="18"/>
        <v>-59146.13</v>
      </c>
      <c r="L58" s="35">
        <f t="shared" si="18"/>
        <v>-75883.04000000001</v>
      </c>
      <c r="M58" s="35">
        <f t="shared" si="18"/>
        <v>-131956.89</v>
      </c>
      <c r="N58" s="35">
        <f t="shared" si="18"/>
        <v>-44887.7</v>
      </c>
      <c r="O58" s="35">
        <f t="shared" si="18"/>
        <v>-107375.3</v>
      </c>
      <c r="P58" s="35">
        <f t="shared" si="17"/>
        <v>-1788484.7999999998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-127116.6</v>
      </c>
      <c r="C59" s="55">
        <f aca="true" t="shared" si="19" ref="C59:O59">-ROUND(C9*$D$3,2)</f>
        <v>-183575.6</v>
      </c>
      <c r="D59" s="55">
        <f t="shared" si="19"/>
        <v>-146737.5</v>
      </c>
      <c r="E59" s="55">
        <f t="shared" si="19"/>
        <v>-28388.6</v>
      </c>
      <c r="F59" s="55">
        <f t="shared" si="19"/>
        <v>-57172.8</v>
      </c>
      <c r="G59" s="55">
        <f t="shared" si="19"/>
        <v>-110952.9</v>
      </c>
      <c r="H59" s="55">
        <v>-81098</v>
      </c>
      <c r="I59" s="55">
        <f t="shared" si="19"/>
        <v>-43275.2</v>
      </c>
      <c r="J59" s="55">
        <f t="shared" si="19"/>
        <v>-24170.3</v>
      </c>
      <c r="K59" s="55">
        <f t="shared" si="19"/>
        <v>-29528.1</v>
      </c>
      <c r="L59" s="55">
        <f t="shared" si="19"/>
        <v>-32370.4</v>
      </c>
      <c r="M59" s="55">
        <f t="shared" si="19"/>
        <v>-64052.8</v>
      </c>
      <c r="N59" s="55">
        <f t="shared" si="19"/>
        <v>-44887.7</v>
      </c>
      <c r="O59" s="55">
        <f t="shared" si="19"/>
        <v>-107375.3</v>
      </c>
      <c r="P59" s="55">
        <f t="shared" si="17"/>
        <v>-1080701.8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-34.4</v>
      </c>
      <c r="C61" s="35">
        <v>-8.6</v>
      </c>
      <c r="D61" s="19">
        <v>-60.2</v>
      </c>
      <c r="E61" s="19">
        <v>0</v>
      </c>
      <c r="F61" s="19">
        <v>0</v>
      </c>
      <c r="G61" s="19">
        <v>-107.5</v>
      </c>
      <c r="H61" s="19">
        <v>0</v>
      </c>
      <c r="I61" s="19">
        <v>-253.7</v>
      </c>
      <c r="J61" s="35">
        <v>-11.67</v>
      </c>
      <c r="K61" s="19">
        <v>-16.52</v>
      </c>
      <c r="L61" s="19">
        <v>-24.27</v>
      </c>
      <c r="M61" s="19">
        <v>-37.84</v>
      </c>
      <c r="N61" s="19">
        <v>0</v>
      </c>
      <c r="O61" s="19">
        <v>0</v>
      </c>
      <c r="P61" s="35">
        <f t="shared" si="17"/>
        <v>-554.7</v>
      </c>
      <c r="Q61"/>
      <c r="R61"/>
      <c r="S61"/>
    </row>
    <row r="62" spans="1:19" ht="18.75" customHeight="1">
      <c r="A62" s="12" t="s">
        <v>66</v>
      </c>
      <c r="B62" s="35">
        <v>-7976.5</v>
      </c>
      <c r="C62" s="35">
        <v>-1565.2</v>
      </c>
      <c r="D62" s="19">
        <v>-2979.9</v>
      </c>
      <c r="E62" s="19">
        <v>0</v>
      </c>
      <c r="F62" s="19">
        <v>0</v>
      </c>
      <c r="G62" s="19">
        <v>-3865.7</v>
      </c>
      <c r="H62" s="19">
        <v>0</v>
      </c>
      <c r="I62" s="19">
        <v>-2949.8</v>
      </c>
      <c r="J62" s="35">
        <v>-264.7</v>
      </c>
      <c r="K62" s="19">
        <v>-374.25</v>
      </c>
      <c r="L62" s="19">
        <v>-549.82</v>
      </c>
      <c r="M62" s="19">
        <v>-858.03</v>
      </c>
      <c r="N62" s="19">
        <v>0</v>
      </c>
      <c r="O62" s="19">
        <v>0</v>
      </c>
      <c r="P62" s="35">
        <f t="shared" si="17"/>
        <v>-21383.899999999998</v>
      </c>
      <c r="Q62"/>
      <c r="R62"/>
      <c r="S62"/>
    </row>
    <row r="63" spans="1:19" ht="18.75" customHeight="1">
      <c r="A63" s="12" t="s">
        <v>67</v>
      </c>
      <c r="B63" s="35">
        <v>-125495.23</v>
      </c>
      <c r="C63" s="35">
        <v>-3795.66</v>
      </c>
      <c r="D63" s="19">
        <v>-42957.58</v>
      </c>
      <c r="E63" s="19">
        <v>0</v>
      </c>
      <c r="F63" s="19">
        <v>0</v>
      </c>
      <c r="G63" s="19">
        <v>-163675.62</v>
      </c>
      <c r="H63" s="19">
        <v>0</v>
      </c>
      <c r="I63" s="19">
        <v>-190073.99</v>
      </c>
      <c r="J63" s="35">
        <v>-20672.29</v>
      </c>
      <c r="K63" s="19">
        <v>-29227.26</v>
      </c>
      <c r="L63" s="19">
        <v>-42938.55</v>
      </c>
      <c r="M63" s="19">
        <v>-67008.22</v>
      </c>
      <c r="N63" s="19">
        <v>0</v>
      </c>
      <c r="O63" s="19">
        <v>0</v>
      </c>
      <c r="P63" s="35">
        <f t="shared" si="17"/>
        <v>-685844.4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-20128.780000000002</v>
      </c>
      <c r="D65" s="35">
        <f t="shared" si="20"/>
        <v>1860923.61</v>
      </c>
      <c r="E65" s="35">
        <f t="shared" si="20"/>
        <v>-114793.04000000001</v>
      </c>
      <c r="F65" s="35">
        <f t="shared" si="20"/>
        <v>-9905.91</v>
      </c>
      <c r="G65" s="35">
        <f t="shared" si="20"/>
        <v>913670</v>
      </c>
      <c r="H65" s="35">
        <f t="shared" si="20"/>
        <v>-17558.25</v>
      </c>
      <c r="I65" s="35">
        <f t="shared" si="20"/>
        <v>765601.82</v>
      </c>
      <c r="J65" s="35">
        <f t="shared" si="20"/>
        <v>-9177.79</v>
      </c>
      <c r="K65" s="35">
        <f t="shared" si="20"/>
        <v>-3917.27</v>
      </c>
      <c r="L65" s="35">
        <f t="shared" si="20"/>
        <v>676024.55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4001157.5700000003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1881000</v>
      </c>
      <c r="E78" s="19">
        <v>0</v>
      </c>
      <c r="F78" s="19">
        <v>0</v>
      </c>
      <c r="G78" s="35">
        <v>927000</v>
      </c>
      <c r="H78" s="19">
        <v>0</v>
      </c>
      <c r="I78" s="35">
        <v>774000</v>
      </c>
      <c r="J78" s="19">
        <v>0</v>
      </c>
      <c r="K78" s="19">
        <v>0</v>
      </c>
      <c r="L78" s="35">
        <v>684000</v>
      </c>
      <c r="M78" s="19">
        <v>0</v>
      </c>
      <c r="N78" s="19">
        <v>0</v>
      </c>
      <c r="O78" s="19">
        <v>0</v>
      </c>
      <c r="P78" s="55">
        <f>SUM(B78:O78)</f>
        <v>4266000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1757068.38</v>
      </c>
      <c r="C105" s="24">
        <f t="shared" si="22"/>
        <v>2701466.68</v>
      </c>
      <c r="D105" s="24">
        <f t="shared" si="22"/>
        <v>4490623.43</v>
      </c>
      <c r="E105" s="24">
        <f t="shared" si="22"/>
        <v>472357.01</v>
      </c>
      <c r="F105" s="24">
        <f t="shared" si="22"/>
        <v>947253.1799999999</v>
      </c>
      <c r="G105" s="24">
        <f t="shared" si="22"/>
        <v>2253871.0500000003</v>
      </c>
      <c r="H105" s="24">
        <f aca="true" t="shared" si="23" ref="H105:M105">+H106+H107</f>
        <v>1312770.7100000002</v>
      </c>
      <c r="I105" s="24">
        <f t="shared" si="23"/>
        <v>1538568.4100000001</v>
      </c>
      <c r="J105" s="24">
        <f t="shared" si="23"/>
        <v>502924.15</v>
      </c>
      <c r="K105" s="24">
        <f t="shared" si="23"/>
        <v>507465.6999999999</v>
      </c>
      <c r="L105" s="24">
        <f t="shared" si="23"/>
        <v>1483297.05</v>
      </c>
      <c r="M105" s="24">
        <f t="shared" si="23"/>
        <v>1263954.5999999996</v>
      </c>
      <c r="N105" s="24">
        <f>+N106+N107</f>
        <v>656918.73</v>
      </c>
      <c r="O105" s="24">
        <f>+O106+O107</f>
        <v>1034966.4399999996</v>
      </c>
      <c r="P105" s="41">
        <f t="shared" si="21"/>
        <v>20923505.520000003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1739610.96</v>
      </c>
      <c r="C106" s="24">
        <f t="shared" si="24"/>
        <v>2677234.7</v>
      </c>
      <c r="D106" s="24">
        <f t="shared" si="24"/>
        <v>4482512.67</v>
      </c>
      <c r="E106" s="24">
        <f t="shared" si="24"/>
        <v>472357.01</v>
      </c>
      <c r="F106" s="24">
        <f t="shared" si="24"/>
        <v>940001.58</v>
      </c>
      <c r="G106" s="24">
        <f t="shared" si="24"/>
        <v>2230816.0300000003</v>
      </c>
      <c r="H106" s="24">
        <f t="shared" si="24"/>
        <v>1312770.7100000002</v>
      </c>
      <c r="I106" s="24">
        <f t="shared" si="24"/>
        <v>1529828.87</v>
      </c>
      <c r="J106" s="24">
        <f t="shared" si="24"/>
        <v>501351.64</v>
      </c>
      <c r="K106" s="24">
        <f t="shared" si="24"/>
        <v>502845.0399999999</v>
      </c>
      <c r="L106" s="24">
        <f t="shared" si="24"/>
        <v>1481832.26</v>
      </c>
      <c r="M106" s="24">
        <f t="shared" si="24"/>
        <v>1255015.6099999996</v>
      </c>
      <c r="N106" s="24">
        <f t="shared" si="24"/>
        <v>652568.34</v>
      </c>
      <c r="O106" s="24">
        <f t="shared" si="24"/>
        <v>1031616.7999999996</v>
      </c>
      <c r="P106" s="41">
        <f t="shared" si="21"/>
        <v>20810362.220000003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4620.66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113143.3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20923505.55</v>
      </c>
      <c r="Q113" s="45"/>
    </row>
    <row r="114" spans="1:16" ht="18.75" customHeight="1">
      <c r="A114" s="26" t="s">
        <v>113</v>
      </c>
      <c r="B114" s="27">
        <v>220223.61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220223.61</v>
      </c>
    </row>
    <row r="115" spans="1:16" ht="18.75" customHeight="1">
      <c r="A115" s="26" t="s">
        <v>114</v>
      </c>
      <c r="B115" s="27">
        <v>1536844.77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1536844.77</v>
      </c>
    </row>
    <row r="116" spans="1:16" ht="18.75" customHeight="1">
      <c r="A116" s="26" t="s">
        <v>115</v>
      </c>
      <c r="B116" s="38">
        <v>0</v>
      </c>
      <c r="C116" s="27">
        <v>2701466.68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2701466.68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472357.01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472357.01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947253.18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947253.18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1312770.71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1312770.71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502924.15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502924.15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507465.7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507465.7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2253871.06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2253871.06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1538568.41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1538568.41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1483297.05</v>
      </c>
      <c r="M143" s="38">
        <v>0</v>
      </c>
      <c r="N143" s="38">
        <v>0</v>
      </c>
      <c r="O143" s="38">
        <v>0</v>
      </c>
      <c r="P143" s="39">
        <f t="shared" si="28"/>
        <v>1483297.05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4490623.43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4490623.43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1263954.61</v>
      </c>
      <c r="N145" s="71">
        <v>0</v>
      </c>
      <c r="O145" s="71">
        <v>0</v>
      </c>
      <c r="P145" s="39">
        <f t="shared" si="28"/>
        <v>1263954.61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656918.74</v>
      </c>
      <c r="O146" s="71">
        <v>0</v>
      </c>
      <c r="P146" s="39">
        <f>SUM(B146:O146)</f>
        <v>656918.74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1034966.44</v>
      </c>
      <c r="P147" s="76">
        <f>SUM(B147:O147)</f>
        <v>1034966.44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2019-08-26T18:25:13Z</dcterms:modified>
  <cp:category/>
  <cp:version/>
  <cp:contentType/>
  <cp:contentStatus/>
</cp:coreProperties>
</file>