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<sst xmlns="http://schemas.openxmlformats.org/spreadsheetml/2006/main" count="162" uniqueCount="160">
  <si>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</si>
  <si>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</si>
  <si>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</si>
  <si>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</si>
  <si>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</si>
  <si>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</si>
  <si>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</si>
  <si>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</si>
  <si>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</si>
  <si>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</si>
  <si>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</si>
  <si>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</si>
  <si>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</si>
  <si>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</si>
  <si>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</si>
  <si>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</si>
  <si>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</si>
  <si>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</si>
  <si>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</si>
  <si>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</si>
  <si>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</si>
  <si>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</si>
  <si>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</si>
  <si>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</si>
  <si>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</si>
  <si>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</si>
  <si>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</si>
  <si>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</si>
  <si>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</si>
  <si>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</si>
  <si>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</si>
  <si>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</si>
  <si>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</si>
  <si>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</si>
  <si>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</si>
  <si>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</si>
  <si>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</si>
  <si>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</si>
  <si>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</si>
  <si>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</si>
  <si>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</si>
  <si>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</si>
  <si>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</si>
  <si>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</si>
  <si>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</si>
  <si>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</si>
  <si>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</si>
  <si>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</si>
  <si>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</si>
  <si>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</si>
  <si>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</si>
  <si>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</si>
  <si>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</si>
  <si>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</si>
  <si>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</si>
  <si>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</si>
  <si>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</si>
  <si>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</si>
  <si>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</si>
  <si>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</si>
  <si>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</si>
  <si>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</si>
  <si>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</si>
  <si>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</si>
  <si>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</si>
  <si>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</si>
  <si>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</si>
  <si>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</si>
  <si>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</si>
  <si>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</si>
  <si>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</si>
  <si>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</si>
  <si>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</si>
  <si>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</si>
  <si>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</si>
  <si>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</si>
  <si>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</si>
  <si>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</si>
  <si>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</si>
  <si>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</si>
  <si>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</si>
  <si>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</si>
  <si>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</si>
  <si>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</si>
  <si>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</si>
  <si>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</si>
  <si>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</si>
  <si>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</si>
  <si>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</si>
  <si>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</si>
  <si>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</si>
  <si>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</si>
  <si>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</si>
  <si>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</si>
  <si>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</si>
  <si>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</si>
  <si>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</si>
  <si>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</si>
  <si>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</si>
  <si>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</si>
  <si>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</si>
  <si>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</si>
  <si>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</si>
  <si>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</si>
  <si>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</si>
  <si>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</si>
  <si>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</si>
  <si>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</si>
  <si>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</si>
  <si>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</si>
  <si>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</si>
  <si>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</si>
  <si>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</si>
  <si>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</si>
  <si>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</si>
  <si>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</si>
  <si>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</si>
  <si>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</si>
  <si>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</si>
  <si>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</si>
  <si>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</si>
  <si>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</si>
  <si>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</si>
  <si>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</si>
  <si>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</si>
  <si>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</si>
  <si>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</si>
  <si>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</si>
  <si>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</si>
  <si>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</si>
  <si>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</si>
  <si>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</si>
  <si>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</si>
  <si>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</si>
  <si>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</si>
  <si>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</si>
  <si>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</si>
  <si>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</si>
  <si>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</si>
  <si>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</si>
  <si>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</si>
  <si>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</si>
  <si>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</si>
  <si>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</si>
  <si>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</si>
  <si>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</si>
  <si>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</si>
  <si>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</si>
  <si>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</si>
  <si>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</si>
  <si>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</si>
  <si>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</si>
  <si>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</si>
  <si>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</si>
  <si>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</si>
  <si>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</si>
  <si>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</si>
  <si>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</si>
  <si>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</si>
  <si>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18/08/19 - VENCIMENTO 23/08/19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</si>
</sst>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151</v>
      </c>
      <c r="C6" s="3" t="s">
        <v>152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153</v>
      </c>
      <c r="I6" s="3" t="s">
        <v>2</v>
      </c>
      <c r="J6" s="3" t="s">
        <v>154</v>
      </c>
      <c r="K6" s="3" t="s">
        <v>155</v>
      </c>
      <c r="L6" s="3" t="s">
        <v>3</v>
      </c>
      <c r="M6" s="3" t="s">
        <v>156</v>
      </c>
      <c r="N6" s="3" t="s">
        <v>157</v>
      </c>
      <c r="O6" s="3" t="s">
        <v>158</v>
      </c>
      <c r="P6" s="82"/>
    </row>
    <row r="7" spans="1:19" ht="17.25" customHeight="1">
      <c r="A7" s="8" t="s">
        <v>20</v>
      </c>
      <c r="B7" s="9">
        <f aca="true" t="shared" si="0" ref="B7:P7">+B8+B20+B24+B27</f>
        <v>154708</v>
      </c>
      <c r="C7" s="9">
        <f t="shared" si="0"/>
        <v>217118</v>
      </c>
      <c r="D7" s="9">
        <f t="shared" si="0"/>
        <v>220523</v>
      </c>
      <c r="E7" s="9">
        <f>+E8+E20+E24+E27</f>
        <v>23503</v>
      </c>
      <c r="F7" s="9">
        <f>+F8+F20+F24+F27</f>
        <v>101815</v>
      </c>
      <c r="G7" s="9">
        <f t="shared" si="0"/>
        <v>123485</v>
      </c>
      <c r="H7" s="9">
        <f t="shared" si="0"/>
        <v>111408</v>
      </c>
      <c r="I7" s="9">
        <f t="shared" si="0"/>
        <v>101326</v>
      </c>
      <c r="J7" s="9">
        <f t="shared" si="0"/>
        <v>32249</v>
      </c>
      <c r="K7" s="9">
        <f t="shared" si="0"/>
        <v>47768</v>
      </c>
      <c r="L7" s="9">
        <f t="shared" si="0"/>
        <v>105756</v>
      </c>
      <c r="M7" s="9">
        <f t="shared" si="0"/>
        <v>147652</v>
      </c>
      <c r="N7" s="9">
        <f t="shared" si="0"/>
        <v>33001</v>
      </c>
      <c r="O7" s="9">
        <f t="shared" si="0"/>
        <v>87202</v>
      </c>
      <c r="P7" s="9">
        <f t="shared" si="0"/>
        <v>1507514</v>
      </c>
      <c r="Q7" s="43"/>
      <c r="R7"/>
      <c r="S7"/>
    </row>
    <row r="8" spans="1:19" ht="17.25" customHeight="1">
      <c r="A8" s="10" t="s">
        <v>31</v>
      </c>
      <c r="B8" s="11">
        <f>B9+B12+B16</f>
        <v>72889</v>
      </c>
      <c r="C8" s="11">
        <f aca="true" t="shared" si="1" ref="C8:O8">C9+C12+C16</f>
        <v>107444</v>
      </c>
      <c r="D8" s="11">
        <f t="shared" si="1"/>
        <v>98739</v>
      </c>
      <c r="E8" s="11">
        <f>E9+E12+E16</f>
        <v>9735</v>
      </c>
      <c r="F8" s="11">
        <f>F9+F12+F16</f>
        <v>47132</v>
      </c>
      <c r="G8" s="11">
        <f t="shared" si="1"/>
        <v>60087</v>
      </c>
      <c r="H8" s="11">
        <f t="shared" si="1"/>
        <v>55216</v>
      </c>
      <c r="I8" s="11">
        <f t="shared" si="1"/>
        <v>43461</v>
      </c>
      <c r="J8" s="11">
        <f t="shared" si="1"/>
        <v>15828</v>
      </c>
      <c r="K8" s="11">
        <f t="shared" si="1"/>
        <v>24346</v>
      </c>
      <c r="L8" s="11">
        <f t="shared" si="1"/>
        <v>48671</v>
      </c>
      <c r="M8" s="11">
        <f t="shared" si="1"/>
        <v>71467</v>
      </c>
      <c r="N8" s="11">
        <f t="shared" si="1"/>
        <v>15274</v>
      </c>
      <c r="O8" s="11">
        <f t="shared" si="1"/>
        <v>50175</v>
      </c>
      <c r="P8" s="11">
        <f>SUM(B8:O8)</f>
        <v>720464</v>
      </c>
      <c r="Q8"/>
      <c r="R8"/>
      <c r="S8"/>
    </row>
    <row r="9" spans="1:19" ht="17.25" customHeight="1">
      <c r="A9" s="15" t="s">
        <v>9</v>
      </c>
      <c r="B9" s="13">
        <f>+B10+B11</f>
        <v>12186</v>
      </c>
      <c r="C9" s="13">
        <f aca="true" t="shared" si="2" ref="C9:O9">+C10+C11</f>
        <v>18725</v>
      </c>
      <c r="D9" s="13">
        <f t="shared" si="2"/>
        <v>17191</v>
      </c>
      <c r="E9" s="13">
        <f>+E10+E11</f>
        <v>1994</v>
      </c>
      <c r="F9" s="13">
        <f>+F10+F11</f>
        <v>7745</v>
      </c>
      <c r="G9" s="13">
        <f t="shared" si="2"/>
        <v>9974</v>
      </c>
      <c r="H9" s="13">
        <f t="shared" si="2"/>
        <v>8264</v>
      </c>
      <c r="I9" s="13">
        <f t="shared" si="2"/>
        <v>4958</v>
      </c>
      <c r="J9" s="13">
        <f t="shared" si="2"/>
        <v>1295</v>
      </c>
      <c r="K9" s="13">
        <f t="shared" si="2"/>
        <v>3035</v>
      </c>
      <c r="L9" s="13">
        <f t="shared" si="2"/>
        <v>4106</v>
      </c>
      <c r="M9" s="13">
        <f t="shared" si="2"/>
        <v>6912</v>
      </c>
      <c r="N9" s="13">
        <f t="shared" si="2"/>
        <v>2287</v>
      </c>
      <c r="O9" s="13">
        <f t="shared" si="2"/>
        <v>9634</v>
      </c>
      <c r="P9" s="11">
        <f aca="true" t="shared" si="3" ref="P9:P27">SUM(B9:O9)</f>
        <v>108306</v>
      </c>
      <c r="Q9"/>
      <c r="R9"/>
      <c r="S9"/>
    </row>
    <row r="10" spans="1:19" ht="17.25" customHeight="1">
      <c r="A10" s="29" t="s">
        <v>10</v>
      </c>
      <c r="B10" s="13">
        <v>12186</v>
      </c>
      <c r="C10" s="13">
        <v>18725</v>
      </c>
      <c r="D10" s="13">
        <v>17191</v>
      </c>
      <c r="E10" s="13">
        <v>1994</v>
      </c>
      <c r="F10" s="13">
        <v>7745</v>
      </c>
      <c r="G10" s="13">
        <v>9974</v>
      </c>
      <c r="H10" s="13">
        <v>8264</v>
      </c>
      <c r="I10" s="13">
        <v>4958</v>
      </c>
      <c r="J10" s="13">
        <v>1295</v>
      </c>
      <c r="K10" s="13">
        <v>3035</v>
      </c>
      <c r="L10" s="13">
        <v>4106</v>
      </c>
      <c r="M10" s="13">
        <v>6912</v>
      </c>
      <c r="N10" s="13">
        <v>2287</v>
      </c>
      <c r="O10" s="13">
        <v>9634</v>
      </c>
      <c r="P10" s="11">
        <f t="shared" si="3"/>
        <v>108306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56514</v>
      </c>
      <c r="C12" s="17">
        <f t="shared" si="4"/>
        <v>82760</v>
      </c>
      <c r="D12" s="17">
        <f t="shared" si="4"/>
        <v>76162</v>
      </c>
      <c r="E12" s="17">
        <f>SUM(E13:E15)</f>
        <v>7146</v>
      </c>
      <c r="F12" s="17">
        <f>SUM(F13:F15)</f>
        <v>36777</v>
      </c>
      <c r="G12" s="17">
        <f t="shared" si="4"/>
        <v>46868</v>
      </c>
      <c r="H12" s="17">
        <f t="shared" si="4"/>
        <v>43792</v>
      </c>
      <c r="I12" s="17">
        <f t="shared" si="4"/>
        <v>35507</v>
      </c>
      <c r="J12" s="17">
        <f t="shared" si="4"/>
        <v>13384</v>
      </c>
      <c r="K12" s="17">
        <f t="shared" si="4"/>
        <v>19926</v>
      </c>
      <c r="L12" s="17">
        <f t="shared" si="4"/>
        <v>41067</v>
      </c>
      <c r="M12" s="17">
        <f t="shared" si="4"/>
        <v>59878</v>
      </c>
      <c r="N12" s="17">
        <f t="shared" si="4"/>
        <v>11940</v>
      </c>
      <c r="O12" s="17">
        <f t="shared" si="4"/>
        <v>38354</v>
      </c>
      <c r="P12" s="11">
        <f t="shared" si="3"/>
        <v>570075</v>
      </c>
      <c r="Q12"/>
      <c r="R12"/>
      <c r="S12"/>
    </row>
    <row r="13" spans="1:19" s="58" customFormat="1" ht="17.25" customHeight="1">
      <c r="A13" s="63" t="s">
        <v>12</v>
      </c>
      <c r="B13" s="64">
        <v>24639</v>
      </c>
      <c r="C13" s="64">
        <v>38946</v>
      </c>
      <c r="D13" s="64">
        <v>36372</v>
      </c>
      <c r="E13" s="64">
        <v>3661</v>
      </c>
      <c r="F13" s="64">
        <v>17555</v>
      </c>
      <c r="G13" s="64">
        <v>21946</v>
      </c>
      <c r="H13" s="64">
        <v>18654</v>
      </c>
      <c r="I13" s="64">
        <v>16204</v>
      </c>
      <c r="J13" s="64">
        <v>5049</v>
      </c>
      <c r="K13" s="64">
        <v>7916</v>
      </c>
      <c r="L13" s="64">
        <v>17385</v>
      </c>
      <c r="M13" s="64">
        <v>23835</v>
      </c>
      <c r="N13" s="64">
        <v>4403</v>
      </c>
      <c r="O13" s="64">
        <v>15723</v>
      </c>
      <c r="P13" s="11">
        <f t="shared" si="3"/>
        <v>252288</v>
      </c>
      <c r="Q13" s="65"/>
      <c r="R13" s="66"/>
      <c r="S13"/>
    </row>
    <row r="14" spans="1:19" s="58" customFormat="1" ht="17.25" customHeight="1">
      <c r="A14" s="63" t="s">
        <v>13</v>
      </c>
      <c r="B14" s="64">
        <v>29393</v>
      </c>
      <c r="C14" s="64">
        <v>39943</v>
      </c>
      <c r="D14" s="64">
        <v>37094</v>
      </c>
      <c r="E14" s="64">
        <v>3153</v>
      </c>
      <c r="F14" s="64">
        <v>18094</v>
      </c>
      <c r="G14" s="64">
        <v>22889</v>
      </c>
      <c r="H14" s="64">
        <v>23463</v>
      </c>
      <c r="I14" s="64">
        <v>18163</v>
      </c>
      <c r="J14" s="64">
        <v>8000</v>
      </c>
      <c r="K14" s="64">
        <v>11341</v>
      </c>
      <c r="L14" s="64">
        <v>22624</v>
      </c>
      <c r="M14" s="64">
        <v>34160</v>
      </c>
      <c r="N14" s="64">
        <v>6659</v>
      </c>
      <c r="O14" s="64">
        <v>20165</v>
      </c>
      <c r="P14" s="11">
        <f t="shared" si="3"/>
        <v>295141</v>
      </c>
      <c r="Q14" s="65"/>
      <c r="R14"/>
      <c r="S14"/>
    </row>
    <row r="15" spans="1:19" ht="17.25" customHeight="1">
      <c r="A15" s="14" t="s">
        <v>14</v>
      </c>
      <c r="B15" s="13">
        <v>2482</v>
      </c>
      <c r="C15" s="13">
        <v>3871</v>
      </c>
      <c r="D15" s="13">
        <v>2696</v>
      </c>
      <c r="E15" s="13">
        <v>332</v>
      </c>
      <c r="F15" s="13">
        <v>1128</v>
      </c>
      <c r="G15" s="13">
        <v>2033</v>
      </c>
      <c r="H15" s="13">
        <v>1675</v>
      </c>
      <c r="I15" s="13">
        <v>1140</v>
      </c>
      <c r="J15" s="13">
        <v>335</v>
      </c>
      <c r="K15" s="13">
        <v>669</v>
      </c>
      <c r="L15" s="13">
        <v>1058</v>
      </c>
      <c r="M15" s="13">
        <v>1883</v>
      </c>
      <c r="N15" s="13">
        <v>878</v>
      </c>
      <c r="O15" s="13">
        <v>2466</v>
      </c>
      <c r="P15" s="11">
        <f t="shared" si="3"/>
        <v>22646</v>
      </c>
      <c r="Q15"/>
      <c r="R15"/>
      <c r="S15"/>
    </row>
    <row r="16" spans="1:16" ht="17.25" customHeight="1">
      <c r="A16" s="15" t="s">
        <v>27</v>
      </c>
      <c r="B16" s="13">
        <f>B17+B18+B19</f>
        <v>4189</v>
      </c>
      <c r="C16" s="13">
        <f aca="true" t="shared" si="5" ref="C16:O16">C17+C18+C19</f>
        <v>5959</v>
      </c>
      <c r="D16" s="13">
        <f t="shared" si="5"/>
        <v>5386</v>
      </c>
      <c r="E16" s="13">
        <f>E17+E18+E19</f>
        <v>595</v>
      </c>
      <c r="F16" s="13">
        <f>F17+F18+F19</f>
        <v>2610</v>
      </c>
      <c r="G16" s="13">
        <f t="shared" si="5"/>
        <v>3245</v>
      </c>
      <c r="H16" s="13">
        <f t="shared" si="5"/>
        <v>3160</v>
      </c>
      <c r="I16" s="13">
        <f t="shared" si="5"/>
        <v>2996</v>
      </c>
      <c r="J16" s="13">
        <f t="shared" si="5"/>
        <v>1149</v>
      </c>
      <c r="K16" s="13">
        <f t="shared" si="5"/>
        <v>1385</v>
      </c>
      <c r="L16" s="13">
        <f t="shared" si="5"/>
        <v>3498</v>
      </c>
      <c r="M16" s="13">
        <f t="shared" si="5"/>
        <v>4677</v>
      </c>
      <c r="N16" s="13">
        <f t="shared" si="5"/>
        <v>1047</v>
      </c>
      <c r="O16" s="13">
        <f t="shared" si="5"/>
        <v>2187</v>
      </c>
      <c r="P16" s="11">
        <f t="shared" si="3"/>
        <v>42083</v>
      </c>
    </row>
    <row r="17" spans="1:19" ht="17.25" customHeight="1">
      <c r="A17" s="14" t="s">
        <v>28</v>
      </c>
      <c r="B17" s="13">
        <v>4181</v>
      </c>
      <c r="C17" s="13">
        <v>5952</v>
      </c>
      <c r="D17" s="13">
        <v>5375</v>
      </c>
      <c r="E17" s="13">
        <v>594</v>
      </c>
      <c r="F17" s="13">
        <v>2603</v>
      </c>
      <c r="G17" s="13">
        <v>3238</v>
      </c>
      <c r="H17" s="13">
        <v>3156</v>
      </c>
      <c r="I17" s="13">
        <v>2994</v>
      </c>
      <c r="J17" s="13">
        <v>1147</v>
      </c>
      <c r="K17" s="13">
        <v>1379</v>
      </c>
      <c r="L17" s="13">
        <v>3497</v>
      </c>
      <c r="M17" s="13">
        <v>4671</v>
      </c>
      <c r="N17" s="13">
        <v>1041</v>
      </c>
      <c r="O17" s="13">
        <v>2177</v>
      </c>
      <c r="P17" s="11">
        <f t="shared" si="3"/>
        <v>42005</v>
      </c>
      <c r="Q17"/>
      <c r="R17"/>
      <c r="S17"/>
    </row>
    <row r="18" spans="1:19" ht="17.25" customHeight="1">
      <c r="A18" s="14" t="s">
        <v>29</v>
      </c>
      <c r="B18" s="13">
        <v>1</v>
      </c>
      <c r="C18" s="13">
        <v>5</v>
      </c>
      <c r="D18" s="13">
        <v>3</v>
      </c>
      <c r="E18" s="13">
        <v>1</v>
      </c>
      <c r="F18" s="13">
        <v>1</v>
      </c>
      <c r="G18" s="13">
        <v>6</v>
      </c>
      <c r="H18" s="13">
        <v>3</v>
      </c>
      <c r="I18" s="13">
        <v>1</v>
      </c>
      <c r="J18" s="13">
        <v>2</v>
      </c>
      <c r="K18" s="13">
        <v>6</v>
      </c>
      <c r="L18" s="13">
        <v>0</v>
      </c>
      <c r="M18" s="13">
        <v>5</v>
      </c>
      <c r="N18" s="13">
        <v>3</v>
      </c>
      <c r="O18" s="13">
        <v>7</v>
      </c>
      <c r="P18" s="11">
        <f t="shared" si="3"/>
        <v>44</v>
      </c>
      <c r="Q18"/>
      <c r="R18"/>
      <c r="S18"/>
    </row>
    <row r="19" spans="1:19" ht="17.25" customHeight="1">
      <c r="A19" s="14" t="s">
        <v>30</v>
      </c>
      <c r="B19" s="13">
        <v>7</v>
      </c>
      <c r="C19" s="13">
        <v>2</v>
      </c>
      <c r="D19" s="13">
        <v>8</v>
      </c>
      <c r="E19" s="13">
        <v>0</v>
      </c>
      <c r="F19" s="13">
        <v>6</v>
      </c>
      <c r="G19" s="13">
        <v>1</v>
      </c>
      <c r="H19" s="13">
        <v>1</v>
      </c>
      <c r="I19" s="13">
        <v>1</v>
      </c>
      <c r="J19" s="13">
        <v>0</v>
      </c>
      <c r="K19" s="13">
        <v>0</v>
      </c>
      <c r="L19" s="13">
        <v>1</v>
      </c>
      <c r="M19" s="13">
        <v>1</v>
      </c>
      <c r="N19" s="13">
        <v>3</v>
      </c>
      <c r="O19" s="13">
        <v>3</v>
      </c>
      <c r="P19" s="11">
        <f t="shared" si="3"/>
        <v>34</v>
      </c>
      <c r="Q19"/>
      <c r="R19"/>
      <c r="S19"/>
    </row>
    <row r="20" spans="1:19" ht="17.25" customHeight="1">
      <c r="A20" s="16" t="s">
        <v>15</v>
      </c>
      <c r="B20" s="11">
        <f>+B21+B22+B23</f>
        <v>42211</v>
      </c>
      <c r="C20" s="11">
        <f aca="true" t="shared" si="6" ref="C20:O20">+C21+C22+C23</f>
        <v>52692</v>
      </c>
      <c r="D20" s="11">
        <f t="shared" si="6"/>
        <v>58538</v>
      </c>
      <c r="E20" s="11">
        <f>+E21+E22+E23</f>
        <v>6138</v>
      </c>
      <c r="F20" s="11">
        <f>+F21+F22+F23</f>
        <v>24326</v>
      </c>
      <c r="G20" s="11">
        <f t="shared" si="6"/>
        <v>29224</v>
      </c>
      <c r="H20" s="11">
        <f t="shared" si="6"/>
        <v>29338</v>
      </c>
      <c r="I20" s="11">
        <f t="shared" si="6"/>
        <v>37822</v>
      </c>
      <c r="J20" s="11">
        <f t="shared" si="6"/>
        <v>11919</v>
      </c>
      <c r="K20" s="11">
        <f t="shared" si="6"/>
        <v>15305</v>
      </c>
      <c r="L20" s="11">
        <f t="shared" si="6"/>
        <v>38487</v>
      </c>
      <c r="M20" s="11">
        <f t="shared" si="6"/>
        <v>50279</v>
      </c>
      <c r="N20" s="11">
        <f t="shared" si="6"/>
        <v>9864</v>
      </c>
      <c r="O20" s="11">
        <f t="shared" si="6"/>
        <v>20127</v>
      </c>
      <c r="P20" s="11">
        <f t="shared" si="3"/>
        <v>426270</v>
      </c>
      <c r="Q20"/>
      <c r="R20"/>
      <c r="S20"/>
    </row>
    <row r="21" spans="1:19" s="58" customFormat="1" ht="17.25" customHeight="1">
      <c r="A21" s="53" t="s">
        <v>16</v>
      </c>
      <c r="B21" s="64">
        <v>20300</v>
      </c>
      <c r="C21" s="64">
        <v>28028</v>
      </c>
      <c r="D21" s="64">
        <v>31545</v>
      </c>
      <c r="E21" s="64">
        <v>3564</v>
      </c>
      <c r="F21" s="64">
        <v>12665</v>
      </c>
      <c r="G21" s="64">
        <v>15414</v>
      </c>
      <c r="H21" s="64">
        <v>14395</v>
      </c>
      <c r="I21" s="64">
        <v>19198</v>
      </c>
      <c r="J21" s="64">
        <v>5130</v>
      </c>
      <c r="K21" s="64">
        <v>6775</v>
      </c>
      <c r="L21" s="64">
        <v>16902</v>
      </c>
      <c r="M21" s="64">
        <v>21471</v>
      </c>
      <c r="N21" s="64">
        <v>4947</v>
      </c>
      <c r="O21" s="64">
        <v>9657</v>
      </c>
      <c r="P21" s="11">
        <f t="shared" si="3"/>
        <v>209991</v>
      </c>
      <c r="Q21" s="65"/>
      <c r="R21"/>
      <c r="S21"/>
    </row>
    <row r="22" spans="1:19" s="58" customFormat="1" ht="17.25" customHeight="1">
      <c r="A22" s="53" t="s">
        <v>17</v>
      </c>
      <c r="B22" s="64">
        <v>20766</v>
      </c>
      <c r="C22" s="64">
        <v>23222</v>
      </c>
      <c r="D22" s="64">
        <v>25697</v>
      </c>
      <c r="E22" s="64">
        <v>2417</v>
      </c>
      <c r="F22" s="64">
        <v>11178</v>
      </c>
      <c r="G22" s="64">
        <v>13132</v>
      </c>
      <c r="H22" s="64">
        <v>14281</v>
      </c>
      <c r="I22" s="64">
        <v>17880</v>
      </c>
      <c r="J22" s="64">
        <v>6597</v>
      </c>
      <c r="K22" s="64">
        <v>8226</v>
      </c>
      <c r="L22" s="64">
        <v>20887</v>
      </c>
      <c r="M22" s="64">
        <v>27815</v>
      </c>
      <c r="N22" s="64">
        <v>4644</v>
      </c>
      <c r="O22" s="64">
        <v>9896</v>
      </c>
      <c r="P22" s="11">
        <f t="shared" si="3"/>
        <v>206638</v>
      </c>
      <c r="Q22" s="65"/>
      <c r="R22"/>
      <c r="S22"/>
    </row>
    <row r="23" spans="1:19" ht="17.25" customHeight="1">
      <c r="A23" s="12" t="s">
        <v>18</v>
      </c>
      <c r="B23" s="13">
        <v>1145</v>
      </c>
      <c r="C23" s="13">
        <v>1442</v>
      </c>
      <c r="D23" s="13">
        <v>1296</v>
      </c>
      <c r="E23" s="13">
        <v>157</v>
      </c>
      <c r="F23" s="13">
        <v>483</v>
      </c>
      <c r="G23" s="13">
        <v>678</v>
      </c>
      <c r="H23" s="13">
        <v>662</v>
      </c>
      <c r="I23" s="13">
        <v>744</v>
      </c>
      <c r="J23" s="13">
        <v>192</v>
      </c>
      <c r="K23" s="13">
        <v>304</v>
      </c>
      <c r="L23" s="13">
        <v>698</v>
      </c>
      <c r="M23" s="13">
        <v>993</v>
      </c>
      <c r="N23" s="13">
        <v>273</v>
      </c>
      <c r="O23" s="13">
        <v>574</v>
      </c>
      <c r="P23" s="11">
        <f t="shared" si="3"/>
        <v>9641</v>
      </c>
      <c r="Q23"/>
      <c r="R23"/>
      <c r="S23"/>
    </row>
    <row r="24" spans="1:19" ht="17.25" customHeight="1">
      <c r="A24" s="16" t="s">
        <v>19</v>
      </c>
      <c r="B24" s="13">
        <f>+B25+B26</f>
        <v>39608</v>
      </c>
      <c r="C24" s="13">
        <f aca="true" t="shared" si="7" ref="C24:O24">+C25+C26</f>
        <v>56982</v>
      </c>
      <c r="D24" s="13">
        <f t="shared" si="7"/>
        <v>63246</v>
      </c>
      <c r="E24" s="13">
        <f>+E25+E26</f>
        <v>7630</v>
      </c>
      <c r="F24" s="13">
        <f>+F25+F26</f>
        <v>30357</v>
      </c>
      <c r="G24" s="13">
        <f t="shared" si="7"/>
        <v>34174</v>
      </c>
      <c r="H24" s="13">
        <f t="shared" si="7"/>
        <v>26854</v>
      </c>
      <c r="I24" s="13">
        <f t="shared" si="7"/>
        <v>20043</v>
      </c>
      <c r="J24" s="13">
        <f t="shared" si="7"/>
        <v>4502</v>
      </c>
      <c r="K24" s="13">
        <f t="shared" si="7"/>
        <v>8117</v>
      </c>
      <c r="L24" s="13">
        <f t="shared" si="7"/>
        <v>18598</v>
      </c>
      <c r="M24" s="13">
        <f t="shared" si="7"/>
        <v>25906</v>
      </c>
      <c r="N24" s="13">
        <f t="shared" si="7"/>
        <v>6952</v>
      </c>
      <c r="O24" s="13">
        <f t="shared" si="7"/>
        <v>16900</v>
      </c>
      <c r="P24" s="11">
        <f t="shared" si="3"/>
        <v>359869</v>
      </c>
      <c r="Q24" s="44"/>
      <c r="R24"/>
      <c r="S24"/>
    </row>
    <row r="25" spans="1:19" ht="17.25" customHeight="1">
      <c r="A25" s="12" t="s">
        <v>32</v>
      </c>
      <c r="B25" s="13">
        <v>28566</v>
      </c>
      <c r="C25" s="13">
        <v>42558</v>
      </c>
      <c r="D25" s="13">
        <v>48501</v>
      </c>
      <c r="E25" s="13">
        <v>6312</v>
      </c>
      <c r="F25" s="13">
        <v>21881</v>
      </c>
      <c r="G25" s="13">
        <v>26291</v>
      </c>
      <c r="H25" s="13">
        <v>19867</v>
      </c>
      <c r="I25" s="13">
        <v>14592</v>
      </c>
      <c r="J25" s="13">
        <v>3474</v>
      </c>
      <c r="K25" s="13">
        <v>6016</v>
      </c>
      <c r="L25" s="13">
        <v>13312</v>
      </c>
      <c r="M25" s="13">
        <v>19665</v>
      </c>
      <c r="N25" s="13">
        <v>5556</v>
      </c>
      <c r="O25" s="13">
        <v>11801</v>
      </c>
      <c r="P25" s="11">
        <f t="shared" si="3"/>
        <v>268392</v>
      </c>
      <c r="Q25" s="43"/>
      <c r="R25"/>
      <c r="S25"/>
    </row>
    <row r="26" spans="1:19" ht="17.25" customHeight="1">
      <c r="A26" s="12" t="s">
        <v>33</v>
      </c>
      <c r="B26" s="13">
        <v>11042</v>
      </c>
      <c r="C26" s="13">
        <v>14424</v>
      </c>
      <c r="D26" s="13">
        <v>14745</v>
      </c>
      <c r="E26" s="13">
        <v>1318</v>
      </c>
      <c r="F26" s="13">
        <v>8476</v>
      </c>
      <c r="G26" s="13">
        <v>7883</v>
      </c>
      <c r="H26" s="13">
        <v>6987</v>
      </c>
      <c r="I26" s="13">
        <v>5451</v>
      </c>
      <c r="J26" s="13">
        <v>1028</v>
      </c>
      <c r="K26" s="13">
        <v>2101</v>
      </c>
      <c r="L26" s="13">
        <v>5286</v>
      </c>
      <c r="M26" s="13">
        <v>6241</v>
      </c>
      <c r="N26" s="13">
        <v>1396</v>
      </c>
      <c r="O26" s="13">
        <v>5099</v>
      </c>
      <c r="P26" s="11">
        <f t="shared" si="3"/>
        <v>91477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911</v>
      </c>
      <c r="O27" s="11">
        <v>0</v>
      </c>
      <c r="P27" s="11">
        <f t="shared" si="3"/>
        <v>911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2"/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1.068160123958633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1.031711819866242</v>
      </c>
      <c r="I32" s="31">
        <v>0</v>
      </c>
      <c r="J32" s="79">
        <v>1.109786211182748</v>
      </c>
      <c r="K32" s="79">
        <v>1.1920905069959</v>
      </c>
      <c r="L32" s="31">
        <v>0</v>
      </c>
      <c r="M32" s="79">
        <v>1.067969566658071</v>
      </c>
      <c r="N32" s="79">
        <v>1.14376464809279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588590.3300000001</v>
      </c>
      <c r="C42" s="22">
        <f t="shared" si="10"/>
        <v>881168.44</v>
      </c>
      <c r="D42" s="22">
        <f t="shared" si="10"/>
        <v>867016.39</v>
      </c>
      <c r="E42" s="22">
        <f t="shared" si="10"/>
        <v>124065.29</v>
      </c>
      <c r="F42" s="22">
        <f t="shared" si="10"/>
        <v>344643.61999999994</v>
      </c>
      <c r="G42" s="22">
        <f t="shared" si="10"/>
        <v>441471.76000000007</v>
      </c>
      <c r="H42" s="22">
        <f t="shared" si="10"/>
        <v>458790.51999999996</v>
      </c>
      <c r="I42" s="22">
        <f t="shared" si="10"/>
        <v>359249.19999999995</v>
      </c>
      <c r="J42" s="22">
        <f t="shared" si="10"/>
        <v>110866.2</v>
      </c>
      <c r="K42" s="22">
        <f t="shared" si="10"/>
        <v>172333.37</v>
      </c>
      <c r="L42" s="22">
        <f t="shared" si="10"/>
        <v>304426.95999999996</v>
      </c>
      <c r="M42" s="22">
        <f t="shared" si="10"/>
        <v>508256.16000000003</v>
      </c>
      <c r="N42" s="22">
        <f t="shared" si="10"/>
        <v>143739.90000000002</v>
      </c>
      <c r="O42" s="22">
        <f t="shared" si="10"/>
        <v>315582.7400000001</v>
      </c>
      <c r="P42" s="22">
        <f aca="true" t="shared" si="11" ref="P42:P47">SUM(B42:O42)</f>
        <v>5620200.880000002</v>
      </c>
      <c r="Q42"/>
      <c r="R42"/>
      <c r="S42"/>
    </row>
    <row r="43" spans="1:19" ht="17.25" customHeight="1">
      <c r="A43" s="16" t="s">
        <v>59</v>
      </c>
      <c r="B43" s="23">
        <f>SUM(B44:B52)</f>
        <v>571132.91</v>
      </c>
      <c r="C43" s="23">
        <f aca="true" t="shared" si="12" ref="C43:O43">SUM(C44:C52)</f>
        <v>856936.46</v>
      </c>
      <c r="D43" s="23">
        <f t="shared" si="12"/>
        <v>858905.63</v>
      </c>
      <c r="E43" s="23">
        <f t="shared" si="12"/>
        <v>124065.29</v>
      </c>
      <c r="F43" s="23">
        <f t="shared" si="12"/>
        <v>337392.01999999996</v>
      </c>
      <c r="G43" s="23">
        <f t="shared" si="12"/>
        <v>418416.74000000005</v>
      </c>
      <c r="H43" s="23">
        <f t="shared" si="12"/>
        <v>458790.51999999996</v>
      </c>
      <c r="I43" s="23">
        <f t="shared" si="12"/>
        <v>350509.66</v>
      </c>
      <c r="J43" s="23">
        <f t="shared" si="12"/>
        <v>109293.69</v>
      </c>
      <c r="K43" s="23">
        <f t="shared" si="12"/>
        <v>167712.71</v>
      </c>
      <c r="L43" s="23">
        <f t="shared" si="12"/>
        <v>302962.17</v>
      </c>
      <c r="M43" s="23">
        <f t="shared" si="12"/>
        <v>499317.17000000004</v>
      </c>
      <c r="N43" s="23">
        <f t="shared" si="12"/>
        <v>139389.51</v>
      </c>
      <c r="O43" s="23">
        <f t="shared" si="12"/>
        <v>312233.1000000001</v>
      </c>
      <c r="P43" s="23">
        <f t="shared" si="11"/>
        <v>5507057.58</v>
      </c>
      <c r="Q43"/>
      <c r="R43"/>
      <c r="S43"/>
    </row>
    <row r="44" spans="1:19" ht="17.25" customHeight="1">
      <c r="A44" s="34" t="s">
        <v>54</v>
      </c>
      <c r="B44" s="23">
        <f>ROUND(B30*B7,2)</f>
        <v>515224.05</v>
      </c>
      <c r="C44" s="23">
        <f aca="true" t="shared" si="13" ref="C44:O44">ROUND(C30*C7,2)</f>
        <v>806832.2</v>
      </c>
      <c r="D44" s="23">
        <f t="shared" si="13"/>
        <v>852519.87</v>
      </c>
      <c r="E44" s="23">
        <f t="shared" si="13"/>
        <v>124065.29</v>
      </c>
      <c r="F44" s="23">
        <f t="shared" si="13"/>
        <v>335174.98</v>
      </c>
      <c r="G44" s="23">
        <f t="shared" si="13"/>
        <v>414971.34</v>
      </c>
      <c r="H44" s="23">
        <f t="shared" si="13"/>
        <v>430513.93</v>
      </c>
      <c r="I44" s="23">
        <f t="shared" si="13"/>
        <v>347132.74</v>
      </c>
      <c r="J44" s="23">
        <f t="shared" si="13"/>
        <v>113274.61</v>
      </c>
      <c r="K44" s="23">
        <f t="shared" si="13"/>
        <v>158981.46</v>
      </c>
      <c r="L44" s="23">
        <f t="shared" si="13"/>
        <v>300706.61</v>
      </c>
      <c r="M44" s="23">
        <f t="shared" si="13"/>
        <v>421280.69</v>
      </c>
      <c r="N44" s="23">
        <f t="shared" si="13"/>
        <v>118259.08</v>
      </c>
      <c r="O44" s="23">
        <f t="shared" si="13"/>
        <v>288795.58</v>
      </c>
      <c r="P44" s="23">
        <f t="shared" si="11"/>
        <v>5227732.430000001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35117.74</v>
      </c>
      <c r="C49" s="35">
        <f>ROUND((C32-1)*C44,2)</f>
        <v>23872.43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13652.38</v>
      </c>
      <c r="I49" s="36">
        <f t="shared" si="14"/>
        <v>0</v>
      </c>
      <c r="J49" s="35">
        <f>ROUND((J32-1)*J44,2)</f>
        <v>12435.99</v>
      </c>
      <c r="K49" s="35">
        <f>ROUND((K32-1)*K44,2)</f>
        <v>30538.83</v>
      </c>
      <c r="L49" s="36">
        <f t="shared" si="14"/>
        <v>0</v>
      </c>
      <c r="M49" s="35">
        <f>ROUND((M32-1)*M44,2)</f>
        <v>28634.27</v>
      </c>
      <c r="N49" s="35">
        <f>ROUND((N32-1)*N44,2)</f>
        <v>17001.48</v>
      </c>
      <c r="O49" s="35">
        <f>ROUND((O32-1)*O44,2)</f>
        <v>19321.97</v>
      </c>
      <c r="P49" s="23">
        <f aca="true" t="shared" si="15" ref="P49:P55">SUM(B49:O49)</f>
        <v>180575.09000000003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-10902.55</v>
      </c>
      <c r="C51" s="35">
        <v>-15397.56</v>
      </c>
      <c r="D51" s="36">
        <v>0</v>
      </c>
      <c r="E51" s="36">
        <v>0</v>
      </c>
      <c r="F51" s="36">
        <v>0</v>
      </c>
      <c r="G51" s="36">
        <v>0</v>
      </c>
      <c r="H51" s="35">
        <v>-6785.15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-3800.66</v>
      </c>
      <c r="O51" s="35">
        <v>-5993.35</v>
      </c>
      <c r="P51" s="35">
        <f t="shared" si="15"/>
        <v>-55657.780000000006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-1416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-720.65</v>
      </c>
      <c r="O52" s="35">
        <v>0</v>
      </c>
      <c r="P52" s="35">
        <f t="shared" si="15"/>
        <v>-43141.3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4620.66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113143.3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-52399.8</v>
      </c>
      <c r="C57" s="35">
        <f t="shared" si="16"/>
        <v>-80538.56</v>
      </c>
      <c r="D57" s="35">
        <f t="shared" si="16"/>
        <v>-74989.05</v>
      </c>
      <c r="E57" s="35">
        <f t="shared" si="16"/>
        <v>-58562.240000000005</v>
      </c>
      <c r="F57" s="35">
        <f t="shared" si="16"/>
        <v>-33303.5</v>
      </c>
      <c r="G57" s="35">
        <f t="shared" si="16"/>
        <v>-42888.2</v>
      </c>
      <c r="H57" s="35">
        <f t="shared" si="16"/>
        <v>-43225.05</v>
      </c>
      <c r="I57" s="35">
        <f t="shared" si="16"/>
        <v>-21319.4</v>
      </c>
      <c r="J57" s="35">
        <f t="shared" si="16"/>
        <v>-10786.74</v>
      </c>
      <c r="K57" s="35">
        <f t="shared" si="16"/>
        <v>-13050.5</v>
      </c>
      <c r="L57" s="35">
        <f t="shared" si="16"/>
        <v>-17655.8</v>
      </c>
      <c r="M57" s="35">
        <f t="shared" si="16"/>
        <v>-29721.6</v>
      </c>
      <c r="N57" s="35">
        <f t="shared" si="16"/>
        <v>-9834.1</v>
      </c>
      <c r="O57" s="35">
        <f t="shared" si="16"/>
        <v>-41426.2</v>
      </c>
      <c r="P57" s="35">
        <f aca="true" t="shared" si="17" ref="P57:P65">SUM(B57:O57)</f>
        <v>-529700.7399999999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-52399.8</v>
      </c>
      <c r="C58" s="35">
        <f t="shared" si="18"/>
        <v>-80517.5</v>
      </c>
      <c r="D58" s="35">
        <f t="shared" si="18"/>
        <v>-73921.3</v>
      </c>
      <c r="E58" s="35">
        <f t="shared" si="18"/>
        <v>-8574.2</v>
      </c>
      <c r="F58" s="35">
        <f t="shared" si="18"/>
        <v>-33303.5</v>
      </c>
      <c r="G58" s="35">
        <f t="shared" si="18"/>
        <v>-42888.2</v>
      </c>
      <c r="H58" s="35">
        <f t="shared" si="18"/>
        <v>-35586.8</v>
      </c>
      <c r="I58" s="35">
        <f t="shared" si="18"/>
        <v>-21319.4</v>
      </c>
      <c r="J58" s="35">
        <f t="shared" si="18"/>
        <v>-5568.5</v>
      </c>
      <c r="K58" s="35">
        <f t="shared" si="18"/>
        <v>-13050.5</v>
      </c>
      <c r="L58" s="35">
        <f t="shared" si="18"/>
        <v>-17655.8</v>
      </c>
      <c r="M58" s="35">
        <f t="shared" si="18"/>
        <v>-29721.6</v>
      </c>
      <c r="N58" s="35">
        <f t="shared" si="18"/>
        <v>-9834.1</v>
      </c>
      <c r="O58" s="35">
        <f t="shared" si="18"/>
        <v>-41426.2</v>
      </c>
      <c r="P58" s="35">
        <f t="shared" si="17"/>
        <v>-465767.39999999997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-52399.8</v>
      </c>
      <c r="C59" s="55">
        <f aca="true" t="shared" si="19" ref="C59:O59">-ROUND(C9*$D$3,2)</f>
        <v>-80517.5</v>
      </c>
      <c r="D59" s="55">
        <f t="shared" si="19"/>
        <v>-73921.3</v>
      </c>
      <c r="E59" s="55">
        <f t="shared" si="19"/>
        <v>-8574.2</v>
      </c>
      <c r="F59" s="55">
        <f t="shared" si="19"/>
        <v>-33303.5</v>
      </c>
      <c r="G59" s="55">
        <f t="shared" si="19"/>
        <v>-42888.2</v>
      </c>
      <c r="H59" s="55">
        <v>-35586.8</v>
      </c>
      <c r="I59" s="55">
        <f t="shared" si="19"/>
        <v>-21319.4</v>
      </c>
      <c r="J59" s="55">
        <f t="shared" si="19"/>
        <v>-5568.5</v>
      </c>
      <c r="K59" s="55">
        <f t="shared" si="19"/>
        <v>-13050.5</v>
      </c>
      <c r="L59" s="55">
        <f t="shared" si="19"/>
        <v>-17655.8</v>
      </c>
      <c r="M59" s="55">
        <f t="shared" si="19"/>
        <v>-29721.6</v>
      </c>
      <c r="N59" s="55">
        <f t="shared" si="19"/>
        <v>-9834.1</v>
      </c>
      <c r="O59" s="55">
        <f t="shared" si="19"/>
        <v>-41426.2</v>
      </c>
      <c r="P59" s="55">
        <f t="shared" si="17"/>
        <v>-465767.39999999997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/>
      <c r="R61"/>
      <c r="S61"/>
    </row>
    <row r="62" spans="1:19" ht="18.75" customHeight="1">
      <c r="A62" s="12" t="s">
        <v>66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/>
      <c r="R62"/>
      <c r="S62"/>
    </row>
    <row r="63" spans="1:19" ht="18.75" customHeight="1">
      <c r="A63" s="12" t="s">
        <v>67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0</v>
      </c>
      <c r="C65" s="55">
        <f t="shared" si="20"/>
        <v>-21.06</v>
      </c>
      <c r="D65" s="35">
        <f t="shared" si="20"/>
        <v>-1067.75</v>
      </c>
      <c r="E65" s="35">
        <f t="shared" si="20"/>
        <v>-49988.04</v>
      </c>
      <c r="F65" s="35">
        <f t="shared" si="20"/>
        <v>0</v>
      </c>
      <c r="G65" s="35">
        <f t="shared" si="20"/>
        <v>0</v>
      </c>
      <c r="H65" s="35">
        <f t="shared" si="20"/>
        <v>-7638.25</v>
      </c>
      <c r="I65" s="35">
        <f t="shared" si="20"/>
        <v>0</v>
      </c>
      <c r="J65" s="35">
        <f t="shared" si="20"/>
        <v>-5218.24</v>
      </c>
      <c r="K65" s="35">
        <f t="shared" si="20"/>
        <v>0</v>
      </c>
      <c r="L65" s="35">
        <f t="shared" si="20"/>
        <v>0</v>
      </c>
      <c r="M65" s="35">
        <f t="shared" si="20"/>
        <v>0</v>
      </c>
      <c r="N65" s="55">
        <f t="shared" si="20"/>
        <v>0</v>
      </c>
      <c r="O65" s="55">
        <f t="shared" si="20"/>
        <v>0</v>
      </c>
      <c r="P65" s="55">
        <f t="shared" si="17"/>
        <v>-63933.34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/>
      <c r="R69"/>
      <c r="S69"/>
    </row>
    <row r="70" spans="1:19" ht="18.75" customHeight="1">
      <c r="A70" s="34" t="s">
        <v>74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536190.53</v>
      </c>
      <c r="C105" s="24">
        <f t="shared" si="22"/>
        <v>800629.8799999999</v>
      </c>
      <c r="D105" s="24">
        <f t="shared" si="22"/>
        <v>792027.34</v>
      </c>
      <c r="E105" s="24">
        <f t="shared" si="22"/>
        <v>65503.049999999996</v>
      </c>
      <c r="F105" s="24">
        <f t="shared" si="22"/>
        <v>311340.11999999994</v>
      </c>
      <c r="G105" s="24">
        <f t="shared" si="22"/>
        <v>398583.56000000006</v>
      </c>
      <c r="H105" s="24">
        <f aca="true" t="shared" si="23" ref="H105:M105">+H106+H107</f>
        <v>415565.47</v>
      </c>
      <c r="I105" s="24">
        <f t="shared" si="23"/>
        <v>337929.79999999993</v>
      </c>
      <c r="J105" s="24">
        <f t="shared" si="23"/>
        <v>100079.45999999999</v>
      </c>
      <c r="K105" s="24">
        <f t="shared" si="23"/>
        <v>159282.87</v>
      </c>
      <c r="L105" s="24">
        <f t="shared" si="23"/>
        <v>286771.16</v>
      </c>
      <c r="M105" s="24">
        <f t="shared" si="23"/>
        <v>478534.56000000006</v>
      </c>
      <c r="N105" s="24">
        <f>+N106+N107</f>
        <v>133905.80000000002</v>
      </c>
      <c r="O105" s="24">
        <f>+O106+O107</f>
        <v>274156.5400000001</v>
      </c>
      <c r="P105" s="41">
        <f t="shared" si="21"/>
        <v>5090500.140000001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518733.11000000004</v>
      </c>
      <c r="C106" s="24">
        <f t="shared" si="24"/>
        <v>776397.8999999999</v>
      </c>
      <c r="D106" s="24">
        <f t="shared" si="24"/>
        <v>783916.58</v>
      </c>
      <c r="E106" s="24">
        <f t="shared" si="24"/>
        <v>65503.049999999996</v>
      </c>
      <c r="F106" s="24">
        <f t="shared" si="24"/>
        <v>304088.51999999996</v>
      </c>
      <c r="G106" s="24">
        <f t="shared" si="24"/>
        <v>375528.54000000004</v>
      </c>
      <c r="H106" s="24">
        <f t="shared" si="24"/>
        <v>415565.47</v>
      </c>
      <c r="I106" s="24">
        <f t="shared" si="24"/>
        <v>329190.25999999995</v>
      </c>
      <c r="J106" s="24">
        <f t="shared" si="24"/>
        <v>98506.95</v>
      </c>
      <c r="K106" s="24">
        <f t="shared" si="24"/>
        <v>154662.21</v>
      </c>
      <c r="L106" s="24">
        <f t="shared" si="24"/>
        <v>285306.37</v>
      </c>
      <c r="M106" s="24">
        <f t="shared" si="24"/>
        <v>469595.57000000007</v>
      </c>
      <c r="N106" s="24">
        <f t="shared" si="24"/>
        <v>129555.41</v>
      </c>
      <c r="O106" s="24">
        <f t="shared" si="24"/>
        <v>270806.9000000001</v>
      </c>
      <c r="P106" s="41">
        <f t="shared" si="21"/>
        <v>4977356.840000001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4620.66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113143.3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5090500.119999999</v>
      </c>
      <c r="Q113" s="45"/>
    </row>
    <row r="114" spans="1:16" ht="18.75" customHeight="1">
      <c r="A114" s="26" t="s">
        <v>113</v>
      </c>
      <c r="B114" s="27">
        <v>67458.26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67458.26</v>
      </c>
    </row>
    <row r="115" spans="1:16" ht="18.75" customHeight="1">
      <c r="A115" s="26" t="s">
        <v>114</v>
      </c>
      <c r="B115" s="27">
        <v>468732.27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468732.27</v>
      </c>
    </row>
    <row r="116" spans="1:16" ht="18.75" customHeight="1">
      <c r="A116" s="26" t="s">
        <v>115</v>
      </c>
      <c r="B116" s="38">
        <v>0</v>
      </c>
      <c r="C116" s="27">
        <v>800629.87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800629.87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65503.05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65503.05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311340.12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311340.12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415565.47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415565.47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100079.46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100079.46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159282.87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159282.87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398583.56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398583.56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337929.8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337929.8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286771.16</v>
      </c>
      <c r="M143" s="38">
        <v>0</v>
      </c>
      <c r="N143" s="38">
        <v>0</v>
      </c>
      <c r="O143" s="38">
        <v>0</v>
      </c>
      <c r="P143" s="39">
        <f t="shared" si="28"/>
        <v>286771.16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792027.33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792027.33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478534.56</v>
      </c>
      <c r="N145" s="71">
        <v>0</v>
      </c>
      <c r="O145" s="71">
        <v>0</v>
      </c>
      <c r="P145" s="39">
        <f t="shared" si="28"/>
        <v>478534.56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133905.8</v>
      </c>
      <c r="O146" s="71">
        <v>0</v>
      </c>
      <c r="P146" s="39">
        <f>SUM(B146:O146)</f>
        <v>133905.8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274156.54</v>
      </c>
      <c r="P147" s="76">
        <f>SUM(B147:O147)</f>
        <v>274156.54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2019-08-22T22:05:19Z</dcterms:modified>
  <cp:category/>
  <cp:version/>
  <cp:contentType/>
  <cp:contentStatus/>
</cp:coreProperties>
</file>