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<sst xmlns="http://schemas.openxmlformats.org/spreadsheetml/2006/main" count="163" uniqueCount="161">
  <si>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</si>
  <si>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</si>
  <si>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</si>
  <si>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</si>
  <si>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</si>
  <si>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</si>
  <si>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</si>
  <si>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</si>
  <si>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</si>
  <si>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</si>
  <si>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</si>
  <si>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</si>
  <si>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</si>
  <si>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</si>
  <si>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</si>
  <si>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</si>
  <si>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</si>
  <si>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</si>
  <si>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</si>
  <si>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</si>
  <si>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</si>
  <si>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</si>
  <si>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</si>
  <si>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</si>
  <si>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</si>
  <si>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</si>
  <si>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</si>
  <si>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</si>
  <si>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</si>
  <si>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</si>
  <si>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</si>
  <si>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</si>
  <si>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</si>
  <si>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</si>
  <si>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</si>
  <si>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</si>
  <si>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</si>
  <si>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</si>
  <si>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</si>
  <si>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</si>
  <si>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</si>
  <si>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</si>
  <si>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</si>
  <si>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</si>
  <si>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</si>
  <si>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</si>
  <si>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</si>
  <si>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</si>
  <si>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</si>
  <si>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</si>
  <si>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</si>
  <si>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</si>
  <si>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</si>
  <si>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</si>
  <si>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</si>
  <si>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</si>
  <si>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</si>
  <si>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</si>
  <si>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</si>
  <si>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</si>
  <si>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</si>
  <si>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</si>
  <si>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</si>
  <si>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</si>
  <si>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</si>
  <si>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</si>
  <si>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</si>
  <si>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</si>
  <si>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</si>
  <si>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</si>
  <si>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</si>
  <si>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</si>
  <si>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</si>
  <si>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</si>
  <si>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</si>
  <si>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</si>
  <si>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</si>
  <si>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</si>
  <si>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</si>
  <si>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</si>
  <si>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</si>
  <si>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</si>
  <si>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</si>
  <si>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</si>
  <si>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</si>
  <si>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</si>
  <si>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</si>
  <si>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</si>
  <si>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</si>
  <si>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</si>
  <si>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</si>
  <si>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</si>
  <si>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</si>
  <si>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</si>
  <si>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</si>
  <si>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</si>
  <si>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</si>
  <si>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</si>
  <si>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</si>
  <si>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</si>
  <si>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</si>
  <si>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</si>
  <si>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</si>
  <si>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</si>
  <si>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</si>
  <si>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</si>
  <si>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</si>
  <si>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</si>
  <si>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</si>
  <si>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</si>
  <si>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</si>
  <si>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</si>
  <si>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</si>
  <si>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</si>
  <si>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</si>
  <si>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</si>
  <si>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</si>
  <si>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</si>
  <si>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</si>
  <si>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</si>
  <si>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</si>
  <si>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</si>
  <si>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</si>
  <si>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</si>
  <si>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</si>
  <si>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</si>
  <si>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</si>
  <si>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</si>
  <si>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</si>
  <si>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</si>
  <si>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</si>
  <si>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</si>
  <si>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</si>
  <si>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</si>
  <si>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</si>
  <si>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</si>
  <si>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</si>
  <si>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</si>
  <si>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</si>
  <si>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</si>
  <si>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</si>
  <si>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</si>
  <si>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</si>
  <si>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</si>
  <si>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</si>
  <si>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</si>
  <si>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</si>
  <si>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</si>
  <si>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</si>
  <si>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</si>
  <si>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</si>
  <si>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</si>
  <si>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</si>
  <si>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</si>
  <si>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</si>
  <si>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</si>
  <si>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</si>
  <si>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</si>
  <si>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16/08/19 - VENCIMENTO 23/08/19</t>
  </si>
  <si>
    <t>6.3. Revisão de Remuneração pelo Transporte Coletivo ¹</t>
  </si>
  <si>
    <t>¹ Ajuste dos valores da energia para tração (trólebus) de mai/19.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</si>
</sst>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150</v>
      </c>
      <c r="C6" s="3" t="s">
        <v>151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152</v>
      </c>
      <c r="I6" s="3" t="s">
        <v>2</v>
      </c>
      <c r="J6" s="3" t="s">
        <v>153</v>
      </c>
      <c r="K6" s="3" t="s">
        <v>154</v>
      </c>
      <c r="L6" s="3" t="s">
        <v>3</v>
      </c>
      <c r="M6" s="3" t="s">
        <v>155</v>
      </c>
      <c r="N6" s="3" t="s">
        <v>156</v>
      </c>
      <c r="O6" s="3" t="s">
        <v>157</v>
      </c>
      <c r="P6" s="82"/>
    </row>
    <row r="7" spans="1:19" ht="17.25" customHeight="1">
      <c r="A7" s="8" t="s">
        <v>20</v>
      </c>
      <c r="B7" s="9">
        <f aca="true" t="shared" si="0" ref="B7:P7">+B8+B20+B24+B27</f>
        <v>560539</v>
      </c>
      <c r="C7" s="9">
        <f t="shared" si="0"/>
        <v>742014</v>
      </c>
      <c r="D7" s="9">
        <f t="shared" si="0"/>
        <v>730938</v>
      </c>
      <c r="E7" s="9">
        <f>+E8+E20+E24+E27</f>
        <v>114337</v>
      </c>
      <c r="F7" s="9">
        <f>+F8+F20+F24+F27</f>
        <v>306988</v>
      </c>
      <c r="G7" s="9">
        <f t="shared" si="0"/>
        <v>475204</v>
      </c>
      <c r="H7" s="9">
        <f t="shared" si="0"/>
        <v>352523</v>
      </c>
      <c r="I7" s="9">
        <f t="shared" si="0"/>
        <v>297685</v>
      </c>
      <c r="J7" s="9">
        <f t="shared" si="0"/>
        <v>144543</v>
      </c>
      <c r="K7" s="9">
        <f t="shared" si="0"/>
        <v>150352</v>
      </c>
      <c r="L7" s="9">
        <f t="shared" si="0"/>
        <v>317181</v>
      </c>
      <c r="M7" s="9">
        <f t="shared" si="0"/>
        <v>450801</v>
      </c>
      <c r="N7" s="9">
        <f t="shared" si="0"/>
        <v>164983</v>
      </c>
      <c r="O7" s="9">
        <f t="shared" si="0"/>
        <v>322974</v>
      </c>
      <c r="P7" s="9">
        <f t="shared" si="0"/>
        <v>5131062</v>
      </c>
      <c r="Q7" s="43"/>
      <c r="R7"/>
      <c r="S7"/>
    </row>
    <row r="8" spans="1:19" ht="17.25" customHeight="1">
      <c r="A8" s="10" t="s">
        <v>31</v>
      </c>
      <c r="B8" s="11">
        <f>B9+B12+B16</f>
        <v>273961</v>
      </c>
      <c r="C8" s="11">
        <f aca="true" t="shared" si="1" ref="C8:O8">C9+C12+C16</f>
        <v>374586</v>
      </c>
      <c r="D8" s="11">
        <f t="shared" si="1"/>
        <v>341336</v>
      </c>
      <c r="E8" s="11">
        <f>E9+E12+E16</f>
        <v>51543</v>
      </c>
      <c r="F8" s="11">
        <f>F9+F12+F16</f>
        <v>142261</v>
      </c>
      <c r="G8" s="11">
        <f t="shared" si="1"/>
        <v>239198</v>
      </c>
      <c r="H8" s="11">
        <f t="shared" si="1"/>
        <v>184197</v>
      </c>
      <c r="I8" s="11">
        <f t="shared" si="1"/>
        <v>134809</v>
      </c>
      <c r="J8" s="11">
        <f t="shared" si="1"/>
        <v>75046</v>
      </c>
      <c r="K8" s="11">
        <f t="shared" si="1"/>
        <v>77514</v>
      </c>
      <c r="L8" s="11">
        <f t="shared" si="1"/>
        <v>147563</v>
      </c>
      <c r="M8" s="11">
        <f t="shared" si="1"/>
        <v>222462</v>
      </c>
      <c r="N8" s="11">
        <f t="shared" si="1"/>
        <v>78945</v>
      </c>
      <c r="O8" s="11">
        <f t="shared" si="1"/>
        <v>183188</v>
      </c>
      <c r="P8" s="11">
        <f>SUM(B8:O8)</f>
        <v>2526609</v>
      </c>
      <c r="Q8"/>
      <c r="R8"/>
      <c r="S8"/>
    </row>
    <row r="9" spans="1:19" ht="17.25" customHeight="1">
      <c r="A9" s="15" t="s">
        <v>9</v>
      </c>
      <c r="B9" s="13">
        <f>+B10+B11</f>
        <v>30879</v>
      </c>
      <c r="C9" s="13">
        <f aca="true" t="shared" si="2" ref="C9:O9">+C10+C11</f>
        <v>44382</v>
      </c>
      <c r="D9" s="13">
        <f t="shared" si="2"/>
        <v>36943</v>
      </c>
      <c r="E9" s="13">
        <f>+E10+E11</f>
        <v>6786</v>
      </c>
      <c r="F9" s="13">
        <f>+F10+F11</f>
        <v>14234</v>
      </c>
      <c r="G9" s="13">
        <f t="shared" si="2"/>
        <v>27364</v>
      </c>
      <c r="H9" s="13">
        <f t="shared" si="2"/>
        <v>19801</v>
      </c>
      <c r="I9" s="13">
        <f t="shared" si="2"/>
        <v>10547</v>
      </c>
      <c r="J9" s="13">
        <f t="shared" si="2"/>
        <v>5467</v>
      </c>
      <c r="K9" s="13">
        <f t="shared" si="2"/>
        <v>7171</v>
      </c>
      <c r="L9" s="13">
        <f t="shared" si="2"/>
        <v>8393</v>
      </c>
      <c r="M9" s="13">
        <f t="shared" si="2"/>
        <v>15780</v>
      </c>
      <c r="N9" s="13">
        <f t="shared" si="2"/>
        <v>10141</v>
      </c>
      <c r="O9" s="13">
        <f t="shared" si="2"/>
        <v>26499</v>
      </c>
      <c r="P9" s="11">
        <f aca="true" t="shared" si="3" ref="P9:P27">SUM(B9:O9)</f>
        <v>264387</v>
      </c>
      <c r="Q9"/>
      <c r="R9"/>
      <c r="S9"/>
    </row>
    <row r="10" spans="1:19" ht="17.25" customHeight="1">
      <c r="A10" s="29" t="s">
        <v>10</v>
      </c>
      <c r="B10" s="13">
        <v>30879</v>
      </c>
      <c r="C10" s="13">
        <v>44382</v>
      </c>
      <c r="D10" s="13">
        <v>36943</v>
      </c>
      <c r="E10" s="13">
        <v>6786</v>
      </c>
      <c r="F10" s="13">
        <v>14234</v>
      </c>
      <c r="G10" s="13">
        <v>27364</v>
      </c>
      <c r="H10" s="13">
        <v>19801</v>
      </c>
      <c r="I10" s="13">
        <v>10547</v>
      </c>
      <c r="J10" s="13">
        <v>5467</v>
      </c>
      <c r="K10" s="13">
        <v>7171</v>
      </c>
      <c r="L10" s="13">
        <v>8393</v>
      </c>
      <c r="M10" s="13">
        <v>15780</v>
      </c>
      <c r="N10" s="13">
        <v>10141</v>
      </c>
      <c r="O10" s="13">
        <v>26499</v>
      </c>
      <c r="P10" s="11">
        <f t="shared" si="3"/>
        <v>264387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230324</v>
      </c>
      <c r="C12" s="17">
        <f t="shared" si="4"/>
        <v>312063</v>
      </c>
      <c r="D12" s="17">
        <f t="shared" si="4"/>
        <v>288453</v>
      </c>
      <c r="E12" s="17">
        <f>SUM(E13:E15)</f>
        <v>42070</v>
      </c>
      <c r="F12" s="17">
        <f>SUM(F13:F15)</f>
        <v>120954</v>
      </c>
      <c r="G12" s="17">
        <f t="shared" si="4"/>
        <v>200821</v>
      </c>
      <c r="H12" s="17">
        <f t="shared" si="4"/>
        <v>155324</v>
      </c>
      <c r="I12" s="17">
        <f t="shared" si="4"/>
        <v>116102</v>
      </c>
      <c r="J12" s="17">
        <f t="shared" si="4"/>
        <v>64786</v>
      </c>
      <c r="K12" s="17">
        <f t="shared" si="4"/>
        <v>66225</v>
      </c>
      <c r="L12" s="17">
        <f t="shared" si="4"/>
        <v>129931</v>
      </c>
      <c r="M12" s="17">
        <f t="shared" si="4"/>
        <v>194459</v>
      </c>
      <c r="N12" s="17">
        <f t="shared" si="4"/>
        <v>63878</v>
      </c>
      <c r="O12" s="17">
        <f t="shared" si="4"/>
        <v>149446</v>
      </c>
      <c r="P12" s="11">
        <f t="shared" si="3"/>
        <v>2134836</v>
      </c>
      <c r="Q12"/>
      <c r="R12"/>
      <c r="S12"/>
    </row>
    <row r="13" spans="1:19" s="58" customFormat="1" ht="17.25" customHeight="1">
      <c r="A13" s="63" t="s">
        <v>12</v>
      </c>
      <c r="B13" s="64">
        <v>103507</v>
      </c>
      <c r="C13" s="64">
        <v>148983</v>
      </c>
      <c r="D13" s="64">
        <v>142025</v>
      </c>
      <c r="E13" s="64">
        <v>21833</v>
      </c>
      <c r="F13" s="64">
        <v>60270</v>
      </c>
      <c r="G13" s="64">
        <v>96201</v>
      </c>
      <c r="H13" s="64">
        <v>71839</v>
      </c>
      <c r="I13" s="64">
        <v>57678</v>
      </c>
      <c r="J13" s="64">
        <v>29340</v>
      </c>
      <c r="K13" s="64">
        <v>30658</v>
      </c>
      <c r="L13" s="64">
        <v>60730</v>
      </c>
      <c r="M13" s="64">
        <v>86665</v>
      </c>
      <c r="N13" s="64">
        <v>26724</v>
      </c>
      <c r="O13" s="64">
        <v>66575</v>
      </c>
      <c r="P13" s="11">
        <f t="shared" si="3"/>
        <v>1003028</v>
      </c>
      <c r="Q13" s="65"/>
      <c r="R13" s="66"/>
      <c r="S13"/>
    </row>
    <row r="14" spans="1:19" s="58" customFormat="1" ht="17.25" customHeight="1">
      <c r="A14" s="63" t="s">
        <v>13</v>
      </c>
      <c r="B14" s="64">
        <v>111923</v>
      </c>
      <c r="C14" s="64">
        <v>140047</v>
      </c>
      <c r="D14" s="64">
        <v>129128</v>
      </c>
      <c r="E14" s="64">
        <v>16520</v>
      </c>
      <c r="F14" s="64">
        <v>54820</v>
      </c>
      <c r="G14" s="64">
        <v>91951</v>
      </c>
      <c r="H14" s="64">
        <v>74439</v>
      </c>
      <c r="I14" s="64">
        <v>52567</v>
      </c>
      <c r="J14" s="64">
        <v>32120</v>
      </c>
      <c r="K14" s="64">
        <v>32177</v>
      </c>
      <c r="L14" s="64">
        <v>64018</v>
      </c>
      <c r="M14" s="64">
        <v>97158</v>
      </c>
      <c r="N14" s="64">
        <v>28614</v>
      </c>
      <c r="O14" s="64">
        <v>70982</v>
      </c>
      <c r="P14" s="11">
        <f t="shared" si="3"/>
        <v>996464</v>
      </c>
      <c r="Q14" s="65"/>
      <c r="R14"/>
      <c r="S14"/>
    </row>
    <row r="15" spans="1:19" ht="17.25" customHeight="1">
      <c r="A15" s="14" t="s">
        <v>14</v>
      </c>
      <c r="B15" s="13">
        <v>14894</v>
      </c>
      <c r="C15" s="13">
        <v>23033</v>
      </c>
      <c r="D15" s="13">
        <v>17300</v>
      </c>
      <c r="E15" s="13">
        <v>3717</v>
      </c>
      <c r="F15" s="13">
        <v>5864</v>
      </c>
      <c r="G15" s="13">
        <v>12669</v>
      </c>
      <c r="H15" s="13">
        <v>9046</v>
      </c>
      <c r="I15" s="13">
        <v>5857</v>
      </c>
      <c r="J15" s="13">
        <v>3326</v>
      </c>
      <c r="K15" s="13">
        <v>3390</v>
      </c>
      <c r="L15" s="13">
        <v>5183</v>
      </c>
      <c r="M15" s="13">
        <v>10636</v>
      </c>
      <c r="N15" s="13">
        <v>8540</v>
      </c>
      <c r="O15" s="13">
        <v>11889</v>
      </c>
      <c r="P15" s="11">
        <f t="shared" si="3"/>
        <v>135344</v>
      </c>
      <c r="Q15"/>
      <c r="R15"/>
      <c r="S15"/>
    </row>
    <row r="16" spans="1:16" ht="17.25" customHeight="1">
      <c r="A16" s="15" t="s">
        <v>27</v>
      </c>
      <c r="B16" s="13">
        <f>B17+B18+B19</f>
        <v>12758</v>
      </c>
      <c r="C16" s="13">
        <f aca="true" t="shared" si="5" ref="C16:O16">C17+C18+C19</f>
        <v>18141</v>
      </c>
      <c r="D16" s="13">
        <f t="shared" si="5"/>
        <v>15940</v>
      </c>
      <c r="E16" s="13">
        <f>E17+E18+E19</f>
        <v>2687</v>
      </c>
      <c r="F16" s="13">
        <f>F17+F18+F19</f>
        <v>7073</v>
      </c>
      <c r="G16" s="13">
        <f t="shared" si="5"/>
        <v>11013</v>
      </c>
      <c r="H16" s="13">
        <f t="shared" si="5"/>
        <v>9072</v>
      </c>
      <c r="I16" s="13">
        <f t="shared" si="5"/>
        <v>8160</v>
      </c>
      <c r="J16" s="13">
        <f t="shared" si="5"/>
        <v>4793</v>
      </c>
      <c r="K16" s="13">
        <f t="shared" si="5"/>
        <v>4118</v>
      </c>
      <c r="L16" s="13">
        <f t="shared" si="5"/>
        <v>9239</v>
      </c>
      <c r="M16" s="13">
        <f t="shared" si="5"/>
        <v>12223</v>
      </c>
      <c r="N16" s="13">
        <f t="shared" si="5"/>
        <v>4926</v>
      </c>
      <c r="O16" s="13">
        <f t="shared" si="5"/>
        <v>7243</v>
      </c>
      <c r="P16" s="11">
        <f t="shared" si="3"/>
        <v>127386</v>
      </c>
    </row>
    <row r="17" spans="1:19" ht="17.25" customHeight="1">
      <c r="A17" s="14" t="s">
        <v>28</v>
      </c>
      <c r="B17" s="13">
        <v>12742</v>
      </c>
      <c r="C17" s="13">
        <v>18121</v>
      </c>
      <c r="D17" s="13">
        <v>15920</v>
      </c>
      <c r="E17" s="13">
        <v>2679</v>
      </c>
      <c r="F17" s="13">
        <v>7063</v>
      </c>
      <c r="G17" s="13">
        <v>11006</v>
      </c>
      <c r="H17" s="13">
        <v>9064</v>
      </c>
      <c r="I17" s="13">
        <v>8148</v>
      </c>
      <c r="J17" s="13">
        <v>4787</v>
      </c>
      <c r="K17" s="13">
        <v>4114</v>
      </c>
      <c r="L17" s="13">
        <v>9226</v>
      </c>
      <c r="M17" s="13">
        <v>12204</v>
      </c>
      <c r="N17" s="13">
        <v>4921</v>
      </c>
      <c r="O17" s="13">
        <v>7235</v>
      </c>
      <c r="P17" s="11">
        <f t="shared" si="3"/>
        <v>127230</v>
      </c>
      <c r="Q17"/>
      <c r="R17"/>
      <c r="S17"/>
    </row>
    <row r="18" spans="1:19" ht="17.25" customHeight="1">
      <c r="A18" s="14" t="s">
        <v>29</v>
      </c>
      <c r="B18" s="13">
        <v>11</v>
      </c>
      <c r="C18" s="13">
        <v>10</v>
      </c>
      <c r="D18" s="13">
        <v>3</v>
      </c>
      <c r="E18" s="13">
        <v>5</v>
      </c>
      <c r="F18" s="13">
        <v>3</v>
      </c>
      <c r="G18" s="13">
        <v>7</v>
      </c>
      <c r="H18" s="13">
        <v>4</v>
      </c>
      <c r="I18" s="13">
        <v>9</v>
      </c>
      <c r="J18" s="13">
        <v>5</v>
      </c>
      <c r="K18" s="13">
        <v>4</v>
      </c>
      <c r="L18" s="13">
        <v>7</v>
      </c>
      <c r="M18" s="13">
        <v>14</v>
      </c>
      <c r="N18" s="13">
        <v>3</v>
      </c>
      <c r="O18" s="13">
        <v>5</v>
      </c>
      <c r="P18" s="11">
        <f t="shared" si="3"/>
        <v>90</v>
      </c>
      <c r="Q18"/>
      <c r="R18"/>
      <c r="S18"/>
    </row>
    <row r="19" spans="1:19" ht="17.25" customHeight="1">
      <c r="A19" s="14" t="s">
        <v>30</v>
      </c>
      <c r="B19" s="13">
        <v>5</v>
      </c>
      <c r="C19" s="13">
        <v>10</v>
      </c>
      <c r="D19" s="13">
        <v>17</v>
      </c>
      <c r="E19" s="13">
        <v>3</v>
      </c>
      <c r="F19" s="13">
        <v>7</v>
      </c>
      <c r="G19" s="13">
        <v>0</v>
      </c>
      <c r="H19" s="13">
        <v>4</v>
      </c>
      <c r="I19" s="13">
        <v>3</v>
      </c>
      <c r="J19" s="13">
        <v>1</v>
      </c>
      <c r="K19" s="13">
        <v>0</v>
      </c>
      <c r="L19" s="13">
        <v>6</v>
      </c>
      <c r="M19" s="13">
        <v>5</v>
      </c>
      <c r="N19" s="13">
        <v>2</v>
      </c>
      <c r="O19" s="13">
        <v>3</v>
      </c>
      <c r="P19" s="11">
        <f t="shared" si="3"/>
        <v>66</v>
      </c>
      <c r="Q19"/>
      <c r="R19"/>
      <c r="S19"/>
    </row>
    <row r="20" spans="1:19" ht="17.25" customHeight="1">
      <c r="A20" s="16" t="s">
        <v>15</v>
      </c>
      <c r="B20" s="11">
        <f>+B21+B22+B23</f>
        <v>161186</v>
      </c>
      <c r="C20" s="11">
        <f aca="true" t="shared" si="6" ref="C20:O20">+C21+C22+C23</f>
        <v>188444</v>
      </c>
      <c r="D20" s="11">
        <f t="shared" si="6"/>
        <v>198575</v>
      </c>
      <c r="E20" s="11">
        <f>+E21+E22+E23</f>
        <v>31158</v>
      </c>
      <c r="F20" s="11">
        <f>+F21+F22+F23</f>
        <v>79116</v>
      </c>
      <c r="G20" s="11">
        <f t="shared" si="6"/>
        <v>120828</v>
      </c>
      <c r="H20" s="11">
        <f t="shared" si="6"/>
        <v>94293</v>
      </c>
      <c r="I20" s="11">
        <f t="shared" si="6"/>
        <v>106747</v>
      </c>
      <c r="J20" s="11">
        <f t="shared" si="6"/>
        <v>49689</v>
      </c>
      <c r="K20" s="11">
        <f t="shared" si="6"/>
        <v>48543</v>
      </c>
      <c r="L20" s="11">
        <f t="shared" si="6"/>
        <v>115156</v>
      </c>
      <c r="M20" s="11">
        <f t="shared" si="6"/>
        <v>153680</v>
      </c>
      <c r="N20" s="11">
        <f t="shared" si="6"/>
        <v>47128</v>
      </c>
      <c r="O20" s="11">
        <f t="shared" si="6"/>
        <v>79571</v>
      </c>
      <c r="P20" s="11">
        <f t="shared" si="3"/>
        <v>1474114</v>
      </c>
      <c r="Q20"/>
      <c r="R20"/>
      <c r="S20"/>
    </row>
    <row r="21" spans="1:19" s="58" customFormat="1" ht="17.25" customHeight="1">
      <c r="A21" s="53" t="s">
        <v>16</v>
      </c>
      <c r="B21" s="64">
        <v>78890</v>
      </c>
      <c r="C21" s="64">
        <v>100913</v>
      </c>
      <c r="D21" s="64">
        <v>109788</v>
      </c>
      <c r="E21" s="64">
        <v>18373</v>
      </c>
      <c r="F21" s="64">
        <v>42901</v>
      </c>
      <c r="G21" s="64">
        <v>64225</v>
      </c>
      <c r="H21" s="64">
        <v>48122</v>
      </c>
      <c r="I21" s="64">
        <v>58399</v>
      </c>
      <c r="J21" s="64">
        <v>24332</v>
      </c>
      <c r="K21" s="64">
        <v>24984</v>
      </c>
      <c r="L21" s="64">
        <v>57835</v>
      </c>
      <c r="M21" s="64">
        <v>74269</v>
      </c>
      <c r="N21" s="64">
        <v>25622</v>
      </c>
      <c r="O21" s="64">
        <v>39697</v>
      </c>
      <c r="P21" s="11">
        <f t="shared" si="3"/>
        <v>768350</v>
      </c>
      <c r="Q21" s="65"/>
      <c r="R21"/>
      <c r="S21"/>
    </row>
    <row r="22" spans="1:19" s="58" customFormat="1" ht="17.25" customHeight="1">
      <c r="A22" s="53" t="s">
        <v>17</v>
      </c>
      <c r="B22" s="64">
        <v>75635</v>
      </c>
      <c r="C22" s="64">
        <v>79245</v>
      </c>
      <c r="D22" s="64">
        <v>81790</v>
      </c>
      <c r="E22" s="64">
        <v>11400</v>
      </c>
      <c r="F22" s="64">
        <v>33824</v>
      </c>
      <c r="G22" s="64">
        <v>52495</v>
      </c>
      <c r="H22" s="64">
        <v>42782</v>
      </c>
      <c r="I22" s="64">
        <v>45027</v>
      </c>
      <c r="J22" s="64">
        <v>23956</v>
      </c>
      <c r="K22" s="64">
        <v>21983</v>
      </c>
      <c r="L22" s="64">
        <v>54208</v>
      </c>
      <c r="M22" s="64">
        <v>74088</v>
      </c>
      <c r="N22" s="64">
        <v>18567</v>
      </c>
      <c r="O22" s="64">
        <v>36139</v>
      </c>
      <c r="P22" s="11">
        <f t="shared" si="3"/>
        <v>651139</v>
      </c>
      <c r="Q22" s="65"/>
      <c r="R22"/>
      <c r="S22"/>
    </row>
    <row r="23" spans="1:19" ht="17.25" customHeight="1">
      <c r="A23" s="12" t="s">
        <v>18</v>
      </c>
      <c r="B23" s="13">
        <v>6661</v>
      </c>
      <c r="C23" s="13">
        <v>8286</v>
      </c>
      <c r="D23" s="13">
        <v>6997</v>
      </c>
      <c r="E23" s="13">
        <v>1385</v>
      </c>
      <c r="F23" s="13">
        <v>2391</v>
      </c>
      <c r="G23" s="13">
        <v>4108</v>
      </c>
      <c r="H23" s="13">
        <v>3389</v>
      </c>
      <c r="I23" s="13">
        <v>3321</v>
      </c>
      <c r="J23" s="13">
        <v>1401</v>
      </c>
      <c r="K23" s="13">
        <v>1576</v>
      </c>
      <c r="L23" s="13">
        <v>3113</v>
      </c>
      <c r="M23" s="13">
        <v>5323</v>
      </c>
      <c r="N23" s="13">
        <v>2939</v>
      </c>
      <c r="O23" s="13">
        <v>3735</v>
      </c>
      <c r="P23" s="11">
        <f t="shared" si="3"/>
        <v>54625</v>
      </c>
      <c r="Q23"/>
      <c r="R23"/>
      <c r="S23"/>
    </row>
    <row r="24" spans="1:19" ht="17.25" customHeight="1">
      <c r="A24" s="16" t="s">
        <v>19</v>
      </c>
      <c r="B24" s="13">
        <f>+B25+B26</f>
        <v>125392</v>
      </c>
      <c r="C24" s="13">
        <f aca="true" t="shared" si="7" ref="C24:O24">+C25+C26</f>
        <v>178984</v>
      </c>
      <c r="D24" s="13">
        <f t="shared" si="7"/>
        <v>191027</v>
      </c>
      <c r="E24" s="13">
        <f>+E25+E26</f>
        <v>31636</v>
      </c>
      <c r="F24" s="13">
        <f>+F25+F26</f>
        <v>85611</v>
      </c>
      <c r="G24" s="13">
        <f t="shared" si="7"/>
        <v>115178</v>
      </c>
      <c r="H24" s="13">
        <f t="shared" si="7"/>
        <v>74033</v>
      </c>
      <c r="I24" s="13">
        <f t="shared" si="7"/>
        <v>56129</v>
      </c>
      <c r="J24" s="13">
        <f t="shared" si="7"/>
        <v>19808</v>
      </c>
      <c r="K24" s="13">
        <f t="shared" si="7"/>
        <v>24295</v>
      </c>
      <c r="L24" s="13">
        <f t="shared" si="7"/>
        <v>54462</v>
      </c>
      <c r="M24" s="13">
        <f t="shared" si="7"/>
        <v>74659</v>
      </c>
      <c r="N24" s="13">
        <f t="shared" si="7"/>
        <v>32460</v>
      </c>
      <c r="O24" s="13">
        <f t="shared" si="7"/>
        <v>60215</v>
      </c>
      <c r="P24" s="11">
        <f t="shared" si="3"/>
        <v>1123889</v>
      </c>
      <c r="Q24" s="44"/>
      <c r="R24"/>
      <c r="S24"/>
    </row>
    <row r="25" spans="1:19" ht="17.25" customHeight="1">
      <c r="A25" s="12" t="s">
        <v>32</v>
      </c>
      <c r="B25" s="13">
        <v>77790</v>
      </c>
      <c r="C25" s="13">
        <v>116692</v>
      </c>
      <c r="D25" s="13">
        <v>124166</v>
      </c>
      <c r="E25" s="13">
        <v>22287</v>
      </c>
      <c r="F25" s="13">
        <v>52427</v>
      </c>
      <c r="G25" s="13">
        <v>76211</v>
      </c>
      <c r="H25" s="13">
        <v>47347</v>
      </c>
      <c r="I25" s="13">
        <v>36892</v>
      </c>
      <c r="J25" s="13">
        <v>13930</v>
      </c>
      <c r="K25" s="13">
        <v>17275</v>
      </c>
      <c r="L25" s="13">
        <v>33918</v>
      </c>
      <c r="M25" s="13">
        <v>49440</v>
      </c>
      <c r="N25" s="13">
        <v>22516</v>
      </c>
      <c r="O25" s="13">
        <v>37957</v>
      </c>
      <c r="P25" s="11">
        <f t="shared" si="3"/>
        <v>728848</v>
      </c>
      <c r="Q25" s="43"/>
      <c r="R25"/>
      <c r="S25"/>
    </row>
    <row r="26" spans="1:19" ht="17.25" customHeight="1">
      <c r="A26" s="12" t="s">
        <v>33</v>
      </c>
      <c r="B26" s="13">
        <v>47602</v>
      </c>
      <c r="C26" s="13">
        <v>62292</v>
      </c>
      <c r="D26" s="13">
        <v>66861</v>
      </c>
      <c r="E26" s="13">
        <v>9349</v>
      </c>
      <c r="F26" s="13">
        <v>33184</v>
      </c>
      <c r="G26" s="13">
        <v>38967</v>
      </c>
      <c r="H26" s="13">
        <v>26686</v>
      </c>
      <c r="I26" s="13">
        <v>19237</v>
      </c>
      <c r="J26" s="13">
        <v>5878</v>
      </c>
      <c r="K26" s="13">
        <v>7020</v>
      </c>
      <c r="L26" s="13">
        <v>20544</v>
      </c>
      <c r="M26" s="13">
        <v>25219</v>
      </c>
      <c r="N26" s="13">
        <v>9944</v>
      </c>
      <c r="O26" s="13">
        <v>22258</v>
      </c>
      <c r="P26" s="11">
        <f t="shared" si="3"/>
        <v>395041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6450</v>
      </c>
      <c r="O27" s="11">
        <v>0</v>
      </c>
      <c r="P27" s="11">
        <f t="shared" si="3"/>
        <v>6450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2032250.3699999999</v>
      </c>
      <c r="C42" s="22">
        <f t="shared" si="10"/>
        <v>2889447.5100000002</v>
      </c>
      <c r="D42" s="22">
        <f t="shared" si="10"/>
        <v>2840229.7299999995</v>
      </c>
      <c r="E42" s="22">
        <f t="shared" si="10"/>
        <v>603550.72</v>
      </c>
      <c r="F42" s="22">
        <f t="shared" si="10"/>
        <v>1020073.14</v>
      </c>
      <c r="G42" s="22">
        <f t="shared" si="10"/>
        <v>1623423.46</v>
      </c>
      <c r="H42" s="22">
        <f t="shared" si="10"/>
        <v>1420078.4100000001</v>
      </c>
      <c r="I42" s="22">
        <f t="shared" si="10"/>
        <v>1031955.5000000001</v>
      </c>
      <c r="J42" s="22">
        <f t="shared" si="10"/>
        <v>548602.1499999999</v>
      </c>
      <c r="K42" s="22">
        <f t="shared" si="10"/>
        <v>579336.99</v>
      </c>
      <c r="L42" s="22">
        <f t="shared" si="10"/>
        <v>905592.81</v>
      </c>
      <c r="M42" s="22">
        <f t="shared" si="10"/>
        <v>1431990.7899999998</v>
      </c>
      <c r="N42" s="22">
        <f t="shared" si="10"/>
        <v>684691.96</v>
      </c>
      <c r="O42" s="22">
        <f t="shared" si="10"/>
        <v>1148654.1299999997</v>
      </c>
      <c r="P42" s="22">
        <f aca="true" t="shared" si="11" ref="P42:P47">SUM(B42:O42)</f>
        <v>18759877.67</v>
      </c>
      <c r="Q42"/>
      <c r="R42"/>
      <c r="S42"/>
    </row>
    <row r="43" spans="1:19" ht="17.25" customHeight="1">
      <c r="A43" s="16" t="s">
        <v>59</v>
      </c>
      <c r="B43" s="23">
        <f>SUM(B44:B52)</f>
        <v>2014792.95</v>
      </c>
      <c r="C43" s="23">
        <f aca="true" t="shared" si="12" ref="C43:O43">SUM(C44:C52)</f>
        <v>2865215.5300000003</v>
      </c>
      <c r="D43" s="23">
        <f t="shared" si="12"/>
        <v>2832118.9699999997</v>
      </c>
      <c r="E43" s="23">
        <f t="shared" si="12"/>
        <v>603550.72</v>
      </c>
      <c r="F43" s="23">
        <f t="shared" si="12"/>
        <v>1012821.54</v>
      </c>
      <c r="G43" s="23">
        <f t="shared" si="12"/>
        <v>1600368.44</v>
      </c>
      <c r="H43" s="23">
        <f t="shared" si="12"/>
        <v>1420078.4100000001</v>
      </c>
      <c r="I43" s="23">
        <f t="shared" si="12"/>
        <v>1023215.9600000001</v>
      </c>
      <c r="J43" s="23">
        <f t="shared" si="12"/>
        <v>547029.6399999999</v>
      </c>
      <c r="K43" s="23">
        <f t="shared" si="12"/>
        <v>574716.33</v>
      </c>
      <c r="L43" s="23">
        <f t="shared" si="12"/>
        <v>904128.02</v>
      </c>
      <c r="M43" s="23">
        <f t="shared" si="12"/>
        <v>1423051.7999999998</v>
      </c>
      <c r="N43" s="23">
        <f t="shared" si="12"/>
        <v>680341.57</v>
      </c>
      <c r="O43" s="23">
        <f t="shared" si="12"/>
        <v>1145304.4899999998</v>
      </c>
      <c r="P43" s="23">
        <f t="shared" si="11"/>
        <v>18646734.37</v>
      </c>
      <c r="Q43"/>
      <c r="R43"/>
      <c r="S43"/>
    </row>
    <row r="44" spans="1:19" ht="17.25" customHeight="1">
      <c r="A44" s="34" t="s">
        <v>54</v>
      </c>
      <c r="B44" s="23">
        <f>ROUND(B30*B7,2)</f>
        <v>1866763.03</v>
      </c>
      <c r="C44" s="23">
        <f aca="true" t="shared" si="13" ref="C44:O44">ROUND(C30*C7,2)</f>
        <v>2757398.23</v>
      </c>
      <c r="D44" s="23">
        <f t="shared" si="13"/>
        <v>2825733.21</v>
      </c>
      <c r="E44" s="23">
        <f t="shared" si="13"/>
        <v>603550.72</v>
      </c>
      <c r="F44" s="23">
        <f t="shared" si="13"/>
        <v>1010604.5</v>
      </c>
      <c r="G44" s="23">
        <f t="shared" si="13"/>
        <v>1596923.04</v>
      </c>
      <c r="H44" s="23">
        <f t="shared" si="13"/>
        <v>1362254.63</v>
      </c>
      <c r="I44" s="23">
        <f t="shared" si="13"/>
        <v>1019839.04</v>
      </c>
      <c r="J44" s="23">
        <f t="shared" si="13"/>
        <v>507707.29</v>
      </c>
      <c r="K44" s="23">
        <f t="shared" si="13"/>
        <v>500401.53</v>
      </c>
      <c r="L44" s="23">
        <f t="shared" si="13"/>
        <v>901872.46</v>
      </c>
      <c r="M44" s="23">
        <f t="shared" si="13"/>
        <v>1286225.41</v>
      </c>
      <c r="N44" s="23">
        <f t="shared" si="13"/>
        <v>591216.58</v>
      </c>
      <c r="O44" s="23">
        <f t="shared" si="13"/>
        <v>1069625.29</v>
      </c>
      <c r="P44" s="23">
        <f t="shared" si="11"/>
        <v>17900114.959999993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144</v>
      </c>
      <c r="B49" s="35">
        <f>ROUND((B32-1)*B44,2)</f>
        <v>127238.8</v>
      </c>
      <c r="C49" s="35">
        <f>ROUND((C32-1)*C44,2)</f>
        <v>81585.47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43199.57</v>
      </c>
      <c r="I49" s="36">
        <f t="shared" si="14"/>
        <v>0</v>
      </c>
      <c r="J49" s="35">
        <f>ROUND((J32-1)*J44,2)</f>
        <v>55739.26</v>
      </c>
      <c r="K49" s="35">
        <f>ROUND((K32-1)*K44,2)</f>
        <v>96122.38</v>
      </c>
      <c r="L49" s="36">
        <f t="shared" si="14"/>
        <v>0</v>
      </c>
      <c r="M49" s="35">
        <f>ROUND((M32-1)*M44,2)</f>
        <v>87424.18</v>
      </c>
      <c r="N49" s="35">
        <f>ROUND((N32-1)*N44,2)</f>
        <v>84996.04</v>
      </c>
      <c r="O49" s="35">
        <f>ROUND((O32-1)*O44,2)</f>
        <v>71563.65</v>
      </c>
      <c r="P49" s="23">
        <f aca="true" t="shared" si="15" ref="P49:P55">SUM(B49:O49)</f>
        <v>647869.3500000001</v>
      </c>
      <c r="Q49"/>
      <c r="R49"/>
      <c r="S49"/>
    </row>
    <row r="50" spans="1:19" ht="17.25" customHeight="1">
      <c r="A50" s="12" t="s">
        <v>145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146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147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-242487.76</v>
      </c>
      <c r="C57" s="35">
        <f t="shared" si="16"/>
        <v>-271605.39999999997</v>
      </c>
      <c r="D57" s="35">
        <f t="shared" si="16"/>
        <v>-2301616.7399999998</v>
      </c>
      <c r="E57" s="35">
        <f t="shared" si="16"/>
        <v>-264948.82999999996</v>
      </c>
      <c r="F57" s="35">
        <f t="shared" si="16"/>
        <v>-99636.76999999999</v>
      </c>
      <c r="G57" s="35">
        <f t="shared" si="16"/>
        <v>-1153053.86</v>
      </c>
      <c r="H57" s="35">
        <f t="shared" si="16"/>
        <v>-131596.42</v>
      </c>
      <c r="I57" s="35">
        <f t="shared" si="16"/>
        <v>-958559.8</v>
      </c>
      <c r="J57" s="35">
        <f t="shared" si="16"/>
        <v>-61270.729999999996</v>
      </c>
      <c r="K57" s="35">
        <f t="shared" si="16"/>
        <v>-357005.72</v>
      </c>
      <c r="L57" s="35">
        <f t="shared" si="16"/>
        <v>-794883.46</v>
      </c>
      <c r="M57" s="35">
        <f t="shared" si="16"/>
        <v>-116463.31000000001</v>
      </c>
      <c r="N57" s="35">
        <f t="shared" si="16"/>
        <v>-60770.01</v>
      </c>
      <c r="O57" s="35">
        <f t="shared" si="16"/>
        <v>-155796.22</v>
      </c>
      <c r="P57" s="35">
        <f aca="true" t="shared" si="17" ref="P57:P65">SUM(B57:O57)</f>
        <v>-6969695.029999999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-176069.49000000002</v>
      </c>
      <c r="C58" s="35">
        <f t="shared" si="18"/>
        <v>-198663.97999999998</v>
      </c>
      <c r="D58" s="35">
        <f t="shared" si="18"/>
        <v>-180229.86</v>
      </c>
      <c r="E58" s="35">
        <f t="shared" si="18"/>
        <v>-29179.8</v>
      </c>
      <c r="F58" s="35">
        <f t="shared" si="18"/>
        <v>-61206.2</v>
      </c>
      <c r="G58" s="35">
        <f t="shared" si="18"/>
        <v>-196122.94</v>
      </c>
      <c r="H58" s="35">
        <f t="shared" si="18"/>
        <v>-85471.1</v>
      </c>
      <c r="I58" s="35">
        <f t="shared" si="18"/>
        <v>-121797.31</v>
      </c>
      <c r="J58" s="35">
        <f t="shared" si="18"/>
        <v>-32513.859999999997</v>
      </c>
      <c r="K58" s="35">
        <f t="shared" si="18"/>
        <v>-43567.97</v>
      </c>
      <c r="L58" s="35">
        <f t="shared" si="18"/>
        <v>-54795.81</v>
      </c>
      <c r="M58" s="35">
        <f t="shared" si="18"/>
        <v>-97045.70000000001</v>
      </c>
      <c r="N58" s="35">
        <f t="shared" si="18"/>
        <v>-43606.3</v>
      </c>
      <c r="O58" s="35">
        <f t="shared" si="18"/>
        <v>-113945.7</v>
      </c>
      <c r="P58" s="35">
        <f t="shared" si="17"/>
        <v>-1434216.02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-132779.7</v>
      </c>
      <c r="C59" s="55">
        <f aca="true" t="shared" si="19" ref="C59:O59">-ROUND(C9*$D$3,2)</f>
        <v>-190842.6</v>
      </c>
      <c r="D59" s="55">
        <f t="shared" si="19"/>
        <v>-158854.9</v>
      </c>
      <c r="E59" s="55">
        <f t="shared" si="19"/>
        <v>-29179.8</v>
      </c>
      <c r="F59" s="55">
        <f t="shared" si="19"/>
        <v>-61206.2</v>
      </c>
      <c r="G59" s="55">
        <f t="shared" si="19"/>
        <v>-117665.2</v>
      </c>
      <c r="H59" s="55">
        <v>-85471.1</v>
      </c>
      <c r="I59" s="55">
        <f t="shared" si="19"/>
        <v>-45352.1</v>
      </c>
      <c r="J59" s="55">
        <f t="shared" si="19"/>
        <v>-23508.1</v>
      </c>
      <c r="K59" s="55">
        <f t="shared" si="19"/>
        <v>-30835.3</v>
      </c>
      <c r="L59" s="55">
        <f t="shared" si="19"/>
        <v>-36089.9</v>
      </c>
      <c r="M59" s="55">
        <f t="shared" si="19"/>
        <v>-67854</v>
      </c>
      <c r="N59" s="55">
        <f t="shared" si="19"/>
        <v>-43606.3</v>
      </c>
      <c r="O59" s="55">
        <f t="shared" si="19"/>
        <v>-113945.7</v>
      </c>
      <c r="P59" s="55">
        <f t="shared" si="17"/>
        <v>-1137190.9000000001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0</v>
      </c>
      <c r="C61" s="35">
        <v>0</v>
      </c>
      <c r="D61" s="19">
        <v>-12.9</v>
      </c>
      <c r="E61" s="19">
        <v>0</v>
      </c>
      <c r="F61" s="19">
        <v>0</v>
      </c>
      <c r="G61" s="19">
        <v>-30.1</v>
      </c>
      <c r="H61" s="19">
        <v>0</v>
      </c>
      <c r="I61" s="19">
        <v>-129</v>
      </c>
      <c r="J61" s="35">
        <v>-6.12</v>
      </c>
      <c r="K61" s="19">
        <v>-8.65</v>
      </c>
      <c r="L61" s="19">
        <v>-12.71</v>
      </c>
      <c r="M61" s="19">
        <v>-19.82</v>
      </c>
      <c r="N61" s="19">
        <v>0</v>
      </c>
      <c r="O61" s="19">
        <v>0</v>
      </c>
      <c r="P61" s="35">
        <f t="shared" si="17"/>
        <v>-219.3</v>
      </c>
      <c r="Q61"/>
      <c r="R61"/>
      <c r="S61"/>
    </row>
    <row r="62" spans="1:19" ht="18.75" customHeight="1">
      <c r="A62" s="12" t="s">
        <v>66</v>
      </c>
      <c r="B62" s="35">
        <v>-4093.6</v>
      </c>
      <c r="C62" s="35">
        <v>-1616.8</v>
      </c>
      <c r="D62" s="19">
        <v>-1625.4</v>
      </c>
      <c r="E62" s="19">
        <v>0</v>
      </c>
      <c r="F62" s="19">
        <v>0</v>
      </c>
      <c r="G62" s="19">
        <v>-2309.1</v>
      </c>
      <c r="H62" s="19">
        <v>0</v>
      </c>
      <c r="I62" s="19">
        <v>-1384.6</v>
      </c>
      <c r="J62" s="35">
        <v>-139.03</v>
      </c>
      <c r="K62" s="19">
        <v>-196.56</v>
      </c>
      <c r="L62" s="19">
        <v>-288.77</v>
      </c>
      <c r="M62" s="19">
        <v>-450.64</v>
      </c>
      <c r="N62" s="19">
        <v>0</v>
      </c>
      <c r="O62" s="19">
        <v>0</v>
      </c>
      <c r="P62" s="35">
        <f t="shared" si="17"/>
        <v>-12104.5</v>
      </c>
      <c r="Q62"/>
      <c r="R62"/>
      <c r="S62"/>
    </row>
    <row r="63" spans="1:19" ht="18.75" customHeight="1">
      <c r="A63" s="12" t="s">
        <v>67</v>
      </c>
      <c r="B63" s="35">
        <v>-39196.19</v>
      </c>
      <c r="C63" s="35">
        <v>-6204.58</v>
      </c>
      <c r="D63" s="19">
        <v>-19736.66</v>
      </c>
      <c r="E63" s="19">
        <v>0</v>
      </c>
      <c r="F63" s="19">
        <v>0</v>
      </c>
      <c r="G63" s="19">
        <v>-76118.54</v>
      </c>
      <c r="H63" s="19">
        <v>0</v>
      </c>
      <c r="I63" s="19">
        <v>-74931.61</v>
      </c>
      <c r="J63" s="35">
        <v>-8860.61</v>
      </c>
      <c r="K63" s="19">
        <v>-12527.46</v>
      </c>
      <c r="L63" s="19">
        <v>-18404.43</v>
      </c>
      <c r="M63" s="19">
        <v>-28721.24</v>
      </c>
      <c r="N63" s="19">
        <v>0</v>
      </c>
      <c r="O63" s="19">
        <v>0</v>
      </c>
      <c r="P63" s="35">
        <f t="shared" si="17"/>
        <v>-284701.32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-66418.27</v>
      </c>
      <c r="C65" s="55">
        <f t="shared" si="20"/>
        <v>-72941.42</v>
      </c>
      <c r="D65" s="35">
        <f t="shared" si="20"/>
        <v>-2121386.88</v>
      </c>
      <c r="E65" s="35">
        <f t="shared" si="20"/>
        <v>-141308.06</v>
      </c>
      <c r="F65" s="35">
        <f t="shared" si="20"/>
        <v>-38430.57</v>
      </c>
      <c r="G65" s="35">
        <f t="shared" si="20"/>
        <v>-956930.92</v>
      </c>
      <c r="H65" s="35">
        <f t="shared" si="20"/>
        <v>-46125.32</v>
      </c>
      <c r="I65" s="35">
        <f t="shared" si="20"/>
        <v>-836762.49</v>
      </c>
      <c r="J65" s="35">
        <f t="shared" si="20"/>
        <v>-28756.870000000003</v>
      </c>
      <c r="K65" s="35">
        <f t="shared" si="20"/>
        <v>-313437.75</v>
      </c>
      <c r="L65" s="35">
        <f t="shared" si="20"/>
        <v>-740087.65</v>
      </c>
      <c r="M65" s="35">
        <f t="shared" si="20"/>
        <v>-19417.61</v>
      </c>
      <c r="N65" s="55">
        <f t="shared" si="20"/>
        <v>-17163.71</v>
      </c>
      <c r="O65" s="55">
        <f t="shared" si="20"/>
        <v>-41850.520000000004</v>
      </c>
      <c r="P65" s="55">
        <f t="shared" si="17"/>
        <v>-5441018.04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35">
        <v>-52566.91</v>
      </c>
      <c r="C72" s="35">
        <v>-52812.64</v>
      </c>
      <c r="D72" s="35">
        <v>-220310.49</v>
      </c>
      <c r="E72" s="35">
        <v>-26515.02</v>
      </c>
      <c r="F72" s="35">
        <v>-28524.66</v>
      </c>
      <c r="G72" s="35">
        <v>-16600.92</v>
      </c>
      <c r="H72" s="35">
        <v>-28567.07</v>
      </c>
      <c r="I72" s="35">
        <v>-54364.31</v>
      </c>
      <c r="J72" s="35">
        <v>-19579.08</v>
      </c>
      <c r="K72" s="35">
        <v>-29520.48</v>
      </c>
      <c r="L72" s="35">
        <v>-48112.2</v>
      </c>
      <c r="M72" s="35">
        <v>-7355.79</v>
      </c>
      <c r="N72" s="35">
        <v>-12260.07</v>
      </c>
      <c r="O72" s="35">
        <v>-33085.97</v>
      </c>
      <c r="P72" s="55">
        <f>SUM(B72:O72)</f>
        <v>-630175.6099999999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35">
        <v>-1881000</v>
      </c>
      <c r="E78" s="19">
        <v>0</v>
      </c>
      <c r="F78" s="19">
        <v>0</v>
      </c>
      <c r="G78" s="35">
        <v>-927000</v>
      </c>
      <c r="H78" s="19">
        <v>0</v>
      </c>
      <c r="I78" s="35">
        <v>-774000</v>
      </c>
      <c r="J78" s="19">
        <v>0</v>
      </c>
      <c r="K78" s="55">
        <v>-280000</v>
      </c>
      <c r="L78" s="35">
        <v>-684000</v>
      </c>
      <c r="M78" s="19">
        <v>0</v>
      </c>
      <c r="N78" s="19">
        <v>0</v>
      </c>
      <c r="O78" s="19">
        <v>0</v>
      </c>
      <c r="P78" s="55">
        <f>SUM(B78:O78)</f>
        <v>-4546000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159</v>
      </c>
      <c r="B102" s="19">
        <v>0</v>
      </c>
      <c r="C102" s="19">
        <v>0</v>
      </c>
      <c r="D102" s="19">
        <v>0</v>
      </c>
      <c r="E102" s="35">
        <v>-94460.97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35">
        <f aca="true" t="shared" si="21" ref="P102:P109">SUM(B102:O102)</f>
        <v>-94460.97</v>
      </c>
      <c r="Q102" s="46"/>
      <c r="R102"/>
      <c r="S102"/>
    </row>
    <row r="103" spans="1:19" ht="18.75" customHeight="1">
      <c r="A103" s="16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106</v>
      </c>
      <c r="B105" s="24">
        <f aca="true" t="shared" si="22" ref="B105:G105">+B106+B107</f>
        <v>1789762.6099999999</v>
      </c>
      <c r="C105" s="24">
        <f t="shared" si="22"/>
        <v>2617842.1100000003</v>
      </c>
      <c r="D105" s="24">
        <f t="shared" si="22"/>
        <v>538612.99</v>
      </c>
      <c r="E105" s="24">
        <f t="shared" si="22"/>
        <v>338601.8899999999</v>
      </c>
      <c r="F105" s="24">
        <f t="shared" si="22"/>
        <v>920436.3700000001</v>
      </c>
      <c r="G105" s="24">
        <f t="shared" si="22"/>
        <v>470369.6</v>
      </c>
      <c r="H105" s="24">
        <f aca="true" t="shared" si="23" ref="H105:M105">+H106+H107</f>
        <v>1288481.99</v>
      </c>
      <c r="I105" s="24">
        <f t="shared" si="23"/>
        <v>73395.70000000016</v>
      </c>
      <c r="J105" s="24">
        <f t="shared" si="23"/>
        <v>487331.4199999999</v>
      </c>
      <c r="K105" s="24">
        <f t="shared" si="23"/>
        <v>222331.27</v>
      </c>
      <c r="L105" s="24">
        <f t="shared" si="23"/>
        <v>110709.34999999993</v>
      </c>
      <c r="M105" s="24">
        <f t="shared" si="23"/>
        <v>1315527.4799999997</v>
      </c>
      <c r="N105" s="24">
        <f>+N106+N107</f>
        <v>623921.95</v>
      </c>
      <c r="O105" s="24">
        <f>+O106+O107</f>
        <v>992857.9099999998</v>
      </c>
      <c r="P105" s="41">
        <f t="shared" si="21"/>
        <v>11790182.639999999</v>
      </c>
      <c r="Q105" s="61"/>
    </row>
    <row r="106" spans="1:17" ht="18" customHeight="1">
      <c r="A106" s="16" t="s">
        <v>107</v>
      </c>
      <c r="B106" s="24">
        <f aca="true" t="shared" si="24" ref="B106:O106">+B43+B58+B65+B102</f>
        <v>1772305.19</v>
      </c>
      <c r="C106" s="24">
        <f t="shared" si="24"/>
        <v>2593610.1300000004</v>
      </c>
      <c r="D106" s="24">
        <f t="shared" si="24"/>
        <v>530502.23</v>
      </c>
      <c r="E106" s="24">
        <f t="shared" si="24"/>
        <v>338601.8899999999</v>
      </c>
      <c r="F106" s="24">
        <f t="shared" si="24"/>
        <v>913184.7700000001</v>
      </c>
      <c r="G106" s="24">
        <f t="shared" si="24"/>
        <v>447314.57999999996</v>
      </c>
      <c r="H106" s="24">
        <f t="shared" si="24"/>
        <v>1288481.99</v>
      </c>
      <c r="I106" s="24">
        <f t="shared" si="24"/>
        <v>64656.16000000015</v>
      </c>
      <c r="J106" s="24">
        <f t="shared" si="24"/>
        <v>485758.9099999999</v>
      </c>
      <c r="K106" s="24">
        <f t="shared" si="24"/>
        <v>217710.61</v>
      </c>
      <c r="L106" s="24">
        <f t="shared" si="24"/>
        <v>109244.55999999994</v>
      </c>
      <c r="M106" s="24">
        <f t="shared" si="24"/>
        <v>1306588.4899999998</v>
      </c>
      <c r="N106" s="24">
        <f t="shared" si="24"/>
        <v>619571.5599999999</v>
      </c>
      <c r="O106" s="24">
        <f t="shared" si="24"/>
        <v>989508.2699999998</v>
      </c>
      <c r="P106" s="41">
        <f t="shared" si="21"/>
        <v>11677039.340000002</v>
      </c>
      <c r="Q106" s="45"/>
    </row>
    <row r="107" spans="1:17" ht="18.75" customHeight="1">
      <c r="A107" s="16" t="s">
        <v>108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109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111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11790182.659999998</v>
      </c>
      <c r="Q113" s="45"/>
    </row>
    <row r="114" spans="1:16" ht="18.75" customHeight="1">
      <c r="A114" s="26" t="s">
        <v>112</v>
      </c>
      <c r="B114" s="27">
        <v>223247.01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223247.01</v>
      </c>
    </row>
    <row r="115" spans="1:16" ht="18.75" customHeight="1">
      <c r="A115" s="26" t="s">
        <v>113</v>
      </c>
      <c r="B115" s="27">
        <v>1566515.6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1566515.6</v>
      </c>
    </row>
    <row r="116" spans="1:16" ht="18.75" customHeight="1">
      <c r="A116" s="26" t="s">
        <v>114</v>
      </c>
      <c r="B116" s="38">
        <v>0</v>
      </c>
      <c r="C116" s="27">
        <v>2617842.1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2617842.1</v>
      </c>
    </row>
    <row r="117" spans="1:16" ht="18.75" customHeight="1">
      <c r="A117" s="26" t="s">
        <v>115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116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117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118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119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120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122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130</v>
      </c>
      <c r="B132" s="38">
        <v>0</v>
      </c>
      <c r="C132" s="38">
        <v>0</v>
      </c>
      <c r="D132" s="38">
        <v>0</v>
      </c>
      <c r="E132" s="27">
        <v>338601.8899999999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338601.8899999999</v>
      </c>
    </row>
    <row r="133" spans="1:16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27">
        <v>920436.37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920436.37</v>
      </c>
    </row>
    <row r="134" spans="1:18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1288482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1288482</v>
      </c>
      <c r="Q134" s="68"/>
      <c r="R134" s="68"/>
    </row>
    <row r="135" spans="1:16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487331.42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487331.42</v>
      </c>
    </row>
    <row r="138" spans="1:16" ht="18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222331.27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222331.27</v>
      </c>
    </row>
    <row r="139" spans="1:17" ht="18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470369.6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470369.6</v>
      </c>
    </row>
    <row r="142" spans="1:16" ht="18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73395.7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73395.7</v>
      </c>
    </row>
    <row r="143" spans="1:16" ht="18" customHeight="1">
      <c r="A143" s="26" t="s">
        <v>141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110709.35</v>
      </c>
      <c r="M143" s="38">
        <v>0</v>
      </c>
      <c r="N143" s="38">
        <v>0</v>
      </c>
      <c r="O143" s="38">
        <v>0</v>
      </c>
      <c r="P143" s="39">
        <f t="shared" si="28"/>
        <v>110709.35</v>
      </c>
    </row>
    <row r="144" spans="1:16" ht="18" customHeight="1">
      <c r="A144" s="26" t="s">
        <v>142</v>
      </c>
      <c r="B144" s="38">
        <v>0</v>
      </c>
      <c r="C144" s="38">
        <v>0</v>
      </c>
      <c r="D144" s="70">
        <v>538612.99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538612.99</v>
      </c>
    </row>
    <row r="145" spans="1:16" ht="18" customHeight="1">
      <c r="A145" s="26" t="s">
        <v>143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1315527.49</v>
      </c>
      <c r="N145" s="71">
        <v>0</v>
      </c>
      <c r="O145" s="71">
        <v>0</v>
      </c>
      <c r="P145" s="39">
        <f t="shared" si="28"/>
        <v>1315527.49</v>
      </c>
    </row>
    <row r="146" spans="1:16" ht="18" customHeight="1">
      <c r="A146" s="75" t="s">
        <v>148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623921.95</v>
      </c>
      <c r="O146" s="71">
        <v>0</v>
      </c>
      <c r="P146" s="39">
        <f>SUM(B146:O146)</f>
        <v>623921.95</v>
      </c>
    </row>
    <row r="147" spans="1:16" ht="18" customHeight="1">
      <c r="A147" s="73" t="s">
        <v>149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992857.92</v>
      </c>
      <c r="P147" s="76">
        <f>SUM(B147:O147)</f>
        <v>992857.92</v>
      </c>
    </row>
    <row r="148" ht="18" customHeight="1">
      <c r="A148" s="86" t="s">
        <v>160</v>
      </c>
    </row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2019-08-22T22:02:00Z</dcterms:modified>
  <cp:category/>
  <cp:version/>
  <cp:contentType/>
  <cp:contentStatus/>
</cp:coreProperties>
</file>