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<sst xmlns="http://schemas.openxmlformats.org/spreadsheetml/2006/main" count="162" uniqueCount="160">
  <si>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</si>
  <si>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</si>
  <si>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</si>
  <si>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</si>
  <si>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</si>
  <si>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</si>
  <si>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</si>
  <si>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</si>
  <si>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</si>
  <si>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</si>
  <si>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</si>
  <si>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</si>
  <si>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</si>
  <si>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</si>
  <si>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</si>
  <si>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</si>
  <si>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</si>
  <si>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</si>
  <si>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</si>
  <si>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</si>
  <si>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</si>
  <si>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</si>
  <si>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</si>
  <si>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</si>
  <si>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</si>
  <si>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</si>
  <si>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</si>
  <si>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</si>
  <si>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</si>
  <si>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</si>
  <si>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</si>
  <si>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</si>
  <si>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</si>
  <si>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</si>
  <si>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</si>
  <si>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</si>
  <si>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</si>
  <si>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</si>
  <si>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</si>
  <si>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</si>
  <si>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</si>
  <si>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</si>
  <si>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</si>
  <si>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</si>
  <si>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</si>
  <si>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</si>
  <si>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</si>
  <si>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</si>
  <si>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</si>
  <si>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</si>
  <si>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</si>
  <si>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</si>
  <si>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</si>
  <si>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</si>
  <si>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</si>
  <si>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</si>
  <si>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</si>
  <si>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</si>
  <si>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</si>
  <si>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</si>
  <si>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</si>
  <si>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</si>
  <si>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</si>
  <si>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</si>
  <si>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</si>
  <si>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</si>
  <si>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</si>
  <si>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</si>
  <si>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</si>
  <si>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</si>
  <si>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</si>
  <si>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</si>
  <si>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</si>
  <si>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</si>
  <si>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</si>
  <si>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</si>
  <si>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</si>
  <si>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</si>
  <si>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</si>
  <si>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</si>
  <si>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</si>
  <si>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</si>
  <si>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</si>
  <si>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</si>
  <si>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</si>
  <si>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</si>
  <si>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</si>
  <si>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</si>
  <si>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</si>
  <si>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</si>
  <si>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</si>
  <si>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</si>
  <si>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</si>
  <si>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</si>
  <si>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</si>
  <si>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</si>
  <si>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</si>
  <si>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</si>
  <si>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</si>
  <si>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</si>
  <si>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</si>
  <si>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</si>
  <si>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</si>
  <si>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</si>
  <si>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</si>
  <si>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</si>
  <si>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</si>
  <si>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</si>
  <si>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</si>
  <si>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</si>
  <si>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</si>
  <si>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</si>
  <si>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</si>
  <si>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</si>
  <si>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</si>
  <si>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</si>
  <si>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</si>
  <si>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</si>
  <si>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</si>
  <si>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</si>
  <si>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</si>
  <si>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</si>
  <si>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</si>
  <si>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</si>
  <si>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</si>
  <si>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</si>
  <si>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</si>
  <si>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</si>
  <si>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</si>
  <si>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</si>
  <si>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</si>
  <si>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</si>
  <si>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</si>
  <si>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</si>
  <si>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</si>
  <si>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</si>
  <si>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</si>
  <si>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</si>
  <si>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</si>
  <si>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</si>
  <si>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</si>
  <si>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</si>
  <si>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</si>
  <si>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</si>
  <si>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</si>
  <si>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</si>
  <si>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</si>
  <si>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</si>
  <si>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</si>
  <si>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</si>
  <si>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</si>
  <si>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</si>
  <si>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</si>
  <si>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</si>
  <si>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</si>
  <si>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</si>
  <si>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</si>
  <si>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</si>
  <si>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</si>
  <si>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13/08/19 - VENCIMENTO 20/08/19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</si>
</sst>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569145</v>
      </c>
      <c r="C7" s="9">
        <f t="shared" si="0"/>
        <v>755714</v>
      </c>
      <c r="D7" s="9">
        <f t="shared" si="0"/>
        <v>729856</v>
      </c>
      <c r="E7" s="9">
        <f>+E8+E20+E24+E27</f>
        <v>116566</v>
      </c>
      <c r="F7" s="9">
        <f>+F8+F20+F24+F27</f>
        <v>305878</v>
      </c>
      <c r="G7" s="9">
        <f t="shared" si="0"/>
        <v>482073</v>
      </c>
      <c r="H7" s="9">
        <f t="shared" si="0"/>
        <v>354689</v>
      </c>
      <c r="I7" s="9">
        <f t="shared" si="0"/>
        <v>301862</v>
      </c>
      <c r="J7" s="9">
        <f t="shared" si="0"/>
        <v>149287</v>
      </c>
      <c r="K7" s="9">
        <f t="shared" si="0"/>
        <v>152986</v>
      </c>
      <c r="L7" s="9">
        <f t="shared" si="0"/>
        <v>315899</v>
      </c>
      <c r="M7" s="9">
        <f t="shared" si="0"/>
        <v>452868</v>
      </c>
      <c r="N7" s="9">
        <f t="shared" si="0"/>
        <v>165917</v>
      </c>
      <c r="O7" s="9">
        <f t="shared" si="0"/>
        <v>324637</v>
      </c>
      <c r="P7" s="9">
        <f t="shared" si="0"/>
        <v>5177377</v>
      </c>
      <c r="Q7" s="43"/>
      <c r="R7"/>
      <c r="S7"/>
    </row>
    <row r="8" spans="1:19" ht="17.25" customHeight="1">
      <c r="A8" s="10" t="s">
        <v>31</v>
      </c>
      <c r="B8" s="11">
        <f>B9+B12+B16</f>
        <v>280453</v>
      </c>
      <c r="C8" s="11">
        <f aca="true" t="shared" si="1" ref="C8:O8">C9+C12+C16</f>
        <v>382918</v>
      </c>
      <c r="D8" s="11">
        <f t="shared" si="1"/>
        <v>340945</v>
      </c>
      <c r="E8" s="11">
        <f>E9+E12+E16</f>
        <v>52617</v>
      </c>
      <c r="F8" s="11">
        <f>F9+F12+F16</f>
        <v>141688</v>
      </c>
      <c r="G8" s="11">
        <f t="shared" si="1"/>
        <v>243487</v>
      </c>
      <c r="H8" s="11">
        <f t="shared" si="1"/>
        <v>187185</v>
      </c>
      <c r="I8" s="11">
        <f t="shared" si="1"/>
        <v>137075</v>
      </c>
      <c r="J8" s="11">
        <f t="shared" si="1"/>
        <v>78448</v>
      </c>
      <c r="K8" s="11">
        <f t="shared" si="1"/>
        <v>79147</v>
      </c>
      <c r="L8" s="11">
        <f t="shared" si="1"/>
        <v>145987</v>
      </c>
      <c r="M8" s="11">
        <f t="shared" si="1"/>
        <v>222941</v>
      </c>
      <c r="N8" s="11">
        <f t="shared" si="1"/>
        <v>79794</v>
      </c>
      <c r="O8" s="11">
        <f t="shared" si="1"/>
        <v>184128</v>
      </c>
      <c r="P8" s="11">
        <f>SUM(B8:O8)</f>
        <v>2556813</v>
      </c>
      <c r="Q8"/>
      <c r="R8"/>
      <c r="S8"/>
    </row>
    <row r="9" spans="1:19" ht="17.25" customHeight="1">
      <c r="A9" s="15" t="s">
        <v>9</v>
      </c>
      <c r="B9" s="13">
        <f>+B10+B11</f>
        <v>30321</v>
      </c>
      <c r="C9" s="13">
        <f aca="true" t="shared" si="2" ref="C9:O9">+C10+C11</f>
        <v>43501</v>
      </c>
      <c r="D9" s="13">
        <f t="shared" si="2"/>
        <v>35395</v>
      </c>
      <c r="E9" s="13">
        <f>+E10+E11</f>
        <v>6632</v>
      </c>
      <c r="F9" s="13">
        <f>+F10+F11</f>
        <v>13270</v>
      </c>
      <c r="G9" s="13">
        <f t="shared" si="2"/>
        <v>26311</v>
      </c>
      <c r="H9" s="13">
        <f t="shared" si="2"/>
        <v>19479</v>
      </c>
      <c r="I9" s="13">
        <f t="shared" si="2"/>
        <v>10114</v>
      </c>
      <c r="J9" s="13">
        <f t="shared" si="2"/>
        <v>5644</v>
      </c>
      <c r="K9" s="13">
        <f t="shared" si="2"/>
        <v>6870</v>
      </c>
      <c r="L9" s="13">
        <f t="shared" si="2"/>
        <v>7750</v>
      </c>
      <c r="M9" s="13">
        <f t="shared" si="2"/>
        <v>15285</v>
      </c>
      <c r="N9" s="13">
        <f t="shared" si="2"/>
        <v>10228</v>
      </c>
      <c r="O9" s="13">
        <f t="shared" si="2"/>
        <v>25662</v>
      </c>
      <c r="P9" s="11">
        <f aca="true" t="shared" si="3" ref="P9:P27">SUM(B9:O9)</f>
        <v>256462</v>
      </c>
      <c r="Q9"/>
      <c r="R9"/>
      <c r="S9"/>
    </row>
    <row r="10" spans="1:19" ht="17.25" customHeight="1">
      <c r="A10" s="29" t="s">
        <v>10</v>
      </c>
      <c r="B10" s="13">
        <v>30321</v>
      </c>
      <c r="C10" s="13">
        <v>43501</v>
      </c>
      <c r="D10" s="13">
        <v>35395</v>
      </c>
      <c r="E10" s="13">
        <v>6632</v>
      </c>
      <c r="F10" s="13">
        <v>13270</v>
      </c>
      <c r="G10" s="13">
        <v>26311</v>
      </c>
      <c r="H10" s="13">
        <v>19479</v>
      </c>
      <c r="I10" s="13">
        <v>10114</v>
      </c>
      <c r="J10" s="13">
        <v>5644</v>
      </c>
      <c r="K10" s="13">
        <v>6870</v>
      </c>
      <c r="L10" s="13">
        <v>7750</v>
      </c>
      <c r="M10" s="13">
        <v>15285</v>
      </c>
      <c r="N10" s="13">
        <v>10228</v>
      </c>
      <c r="O10" s="13">
        <v>25662</v>
      </c>
      <c r="P10" s="11">
        <f t="shared" si="3"/>
        <v>256462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237420</v>
      </c>
      <c r="C12" s="17">
        <f t="shared" si="4"/>
        <v>321253</v>
      </c>
      <c r="D12" s="17">
        <f t="shared" si="4"/>
        <v>289922</v>
      </c>
      <c r="E12" s="17">
        <f>SUM(E13:E15)</f>
        <v>43304</v>
      </c>
      <c r="F12" s="17">
        <f>SUM(F13:F15)</f>
        <v>121177</v>
      </c>
      <c r="G12" s="17">
        <f t="shared" si="4"/>
        <v>205990</v>
      </c>
      <c r="H12" s="17">
        <f t="shared" si="4"/>
        <v>158556</v>
      </c>
      <c r="I12" s="17">
        <f t="shared" si="4"/>
        <v>119011</v>
      </c>
      <c r="J12" s="17">
        <f t="shared" si="4"/>
        <v>67937</v>
      </c>
      <c r="K12" s="17">
        <f t="shared" si="4"/>
        <v>68009</v>
      </c>
      <c r="L12" s="17">
        <f t="shared" si="4"/>
        <v>129050</v>
      </c>
      <c r="M12" s="17">
        <f t="shared" si="4"/>
        <v>195370</v>
      </c>
      <c r="N12" s="17">
        <f t="shared" si="4"/>
        <v>64646</v>
      </c>
      <c r="O12" s="17">
        <f t="shared" si="4"/>
        <v>151182</v>
      </c>
      <c r="P12" s="11">
        <f t="shared" si="3"/>
        <v>2172827</v>
      </c>
      <c r="Q12"/>
      <c r="R12"/>
      <c r="S12"/>
    </row>
    <row r="13" spans="1:19" s="58" customFormat="1" ht="17.25" customHeight="1">
      <c r="A13" s="63" t="s">
        <v>12</v>
      </c>
      <c r="B13" s="64">
        <v>105535</v>
      </c>
      <c r="C13" s="64">
        <v>151376</v>
      </c>
      <c r="D13" s="64">
        <v>141339</v>
      </c>
      <c r="E13" s="64">
        <v>22065</v>
      </c>
      <c r="F13" s="64">
        <v>59668</v>
      </c>
      <c r="G13" s="64">
        <v>97348</v>
      </c>
      <c r="H13" s="64">
        <v>72821</v>
      </c>
      <c r="I13" s="64">
        <v>58742</v>
      </c>
      <c r="J13" s="64">
        <v>30528</v>
      </c>
      <c r="K13" s="64">
        <v>31210</v>
      </c>
      <c r="L13" s="64">
        <v>59905</v>
      </c>
      <c r="M13" s="64">
        <v>86454</v>
      </c>
      <c r="N13" s="64">
        <v>27458</v>
      </c>
      <c r="O13" s="64">
        <v>66954</v>
      </c>
      <c r="P13" s="11">
        <f t="shared" si="3"/>
        <v>1011403</v>
      </c>
      <c r="Q13" s="65"/>
      <c r="R13" s="66"/>
      <c r="S13"/>
    </row>
    <row r="14" spans="1:19" s="58" customFormat="1" ht="17.25" customHeight="1">
      <c r="A14" s="63" t="s">
        <v>13</v>
      </c>
      <c r="B14" s="64">
        <v>116087</v>
      </c>
      <c r="C14" s="64">
        <v>145513</v>
      </c>
      <c r="D14" s="64">
        <v>130114</v>
      </c>
      <c r="E14" s="64">
        <v>17169</v>
      </c>
      <c r="F14" s="64">
        <v>55383</v>
      </c>
      <c r="G14" s="64">
        <v>94966</v>
      </c>
      <c r="H14" s="64">
        <v>76479</v>
      </c>
      <c r="I14" s="64">
        <v>53981</v>
      </c>
      <c r="J14" s="64">
        <v>33770</v>
      </c>
      <c r="K14" s="64">
        <v>33201</v>
      </c>
      <c r="L14" s="64">
        <v>63874</v>
      </c>
      <c r="M14" s="64">
        <v>97951</v>
      </c>
      <c r="N14" s="64">
        <v>28788</v>
      </c>
      <c r="O14" s="64">
        <v>72086</v>
      </c>
      <c r="P14" s="11">
        <f t="shared" si="3"/>
        <v>1019362</v>
      </c>
      <c r="Q14" s="65"/>
      <c r="R14"/>
      <c r="S14"/>
    </row>
    <row r="15" spans="1:19" ht="17.25" customHeight="1">
      <c r="A15" s="14" t="s">
        <v>14</v>
      </c>
      <c r="B15" s="13">
        <v>15798</v>
      </c>
      <c r="C15" s="13">
        <v>24364</v>
      </c>
      <c r="D15" s="13">
        <v>18469</v>
      </c>
      <c r="E15" s="13">
        <v>4070</v>
      </c>
      <c r="F15" s="13">
        <v>6126</v>
      </c>
      <c r="G15" s="13">
        <v>13676</v>
      </c>
      <c r="H15" s="13">
        <v>9256</v>
      </c>
      <c r="I15" s="13">
        <v>6288</v>
      </c>
      <c r="J15" s="13">
        <v>3639</v>
      </c>
      <c r="K15" s="13">
        <v>3598</v>
      </c>
      <c r="L15" s="13">
        <v>5271</v>
      </c>
      <c r="M15" s="13">
        <v>10965</v>
      </c>
      <c r="N15" s="13">
        <v>8400</v>
      </c>
      <c r="O15" s="13">
        <v>12142</v>
      </c>
      <c r="P15" s="11">
        <f t="shared" si="3"/>
        <v>142062</v>
      </c>
      <c r="Q15"/>
      <c r="R15"/>
      <c r="S15"/>
    </row>
    <row r="16" spans="1:16" ht="17.25" customHeight="1">
      <c r="A16" s="15" t="s">
        <v>27</v>
      </c>
      <c r="B16" s="13">
        <f>B17+B18+B19</f>
        <v>12712</v>
      </c>
      <c r="C16" s="13">
        <f aca="true" t="shared" si="5" ref="C16:O16">C17+C18+C19</f>
        <v>18164</v>
      </c>
      <c r="D16" s="13">
        <f t="shared" si="5"/>
        <v>15628</v>
      </c>
      <c r="E16" s="13">
        <f>E17+E18+E19</f>
        <v>2681</v>
      </c>
      <c r="F16" s="13">
        <f>F17+F18+F19</f>
        <v>7241</v>
      </c>
      <c r="G16" s="13">
        <f t="shared" si="5"/>
        <v>11186</v>
      </c>
      <c r="H16" s="13">
        <f t="shared" si="5"/>
        <v>9150</v>
      </c>
      <c r="I16" s="13">
        <f t="shared" si="5"/>
        <v>7950</v>
      </c>
      <c r="J16" s="13">
        <f t="shared" si="5"/>
        <v>4867</v>
      </c>
      <c r="K16" s="13">
        <f t="shared" si="5"/>
        <v>4268</v>
      </c>
      <c r="L16" s="13">
        <f t="shared" si="5"/>
        <v>9187</v>
      </c>
      <c r="M16" s="13">
        <f t="shared" si="5"/>
        <v>12286</v>
      </c>
      <c r="N16" s="13">
        <f t="shared" si="5"/>
        <v>4920</v>
      </c>
      <c r="O16" s="13">
        <f t="shared" si="5"/>
        <v>7284</v>
      </c>
      <c r="P16" s="11">
        <f t="shared" si="3"/>
        <v>127524</v>
      </c>
    </row>
    <row r="17" spans="1:19" ht="17.25" customHeight="1">
      <c r="A17" s="14" t="s">
        <v>28</v>
      </c>
      <c r="B17" s="13">
        <v>12698</v>
      </c>
      <c r="C17" s="13">
        <v>18147</v>
      </c>
      <c r="D17" s="13">
        <v>15603</v>
      </c>
      <c r="E17" s="13">
        <v>2674</v>
      </c>
      <c r="F17" s="13">
        <v>7231</v>
      </c>
      <c r="G17" s="13">
        <v>11177</v>
      </c>
      <c r="H17" s="13">
        <v>9140</v>
      </c>
      <c r="I17" s="13">
        <v>7945</v>
      </c>
      <c r="J17" s="13">
        <v>4858</v>
      </c>
      <c r="K17" s="13">
        <v>4263</v>
      </c>
      <c r="L17" s="13">
        <v>9171</v>
      </c>
      <c r="M17" s="13">
        <v>12271</v>
      </c>
      <c r="N17" s="13">
        <v>4915</v>
      </c>
      <c r="O17" s="13">
        <v>7275</v>
      </c>
      <c r="P17" s="11">
        <f t="shared" si="3"/>
        <v>127368</v>
      </c>
      <c r="Q17"/>
      <c r="R17"/>
      <c r="S17"/>
    </row>
    <row r="18" spans="1:19" ht="17.25" customHeight="1">
      <c r="A18" s="14" t="s">
        <v>29</v>
      </c>
      <c r="B18" s="13">
        <v>7</v>
      </c>
      <c r="C18" s="13">
        <v>9</v>
      </c>
      <c r="D18" s="13">
        <v>4</v>
      </c>
      <c r="E18" s="13">
        <v>4</v>
      </c>
      <c r="F18" s="13">
        <v>2</v>
      </c>
      <c r="G18" s="13">
        <v>4</v>
      </c>
      <c r="H18" s="13">
        <v>5</v>
      </c>
      <c r="I18" s="13">
        <v>5</v>
      </c>
      <c r="J18" s="13">
        <v>8</v>
      </c>
      <c r="K18" s="13">
        <v>5</v>
      </c>
      <c r="L18" s="13">
        <v>6</v>
      </c>
      <c r="M18" s="13">
        <v>12</v>
      </c>
      <c r="N18" s="13">
        <v>3</v>
      </c>
      <c r="O18" s="13">
        <v>6</v>
      </c>
      <c r="P18" s="11">
        <f t="shared" si="3"/>
        <v>80</v>
      </c>
      <c r="Q18"/>
      <c r="R18"/>
      <c r="S18"/>
    </row>
    <row r="19" spans="1:19" ht="17.25" customHeight="1">
      <c r="A19" s="14" t="s">
        <v>30</v>
      </c>
      <c r="B19" s="13">
        <v>7</v>
      </c>
      <c r="C19" s="13">
        <v>8</v>
      </c>
      <c r="D19" s="13">
        <v>21</v>
      </c>
      <c r="E19" s="13">
        <v>3</v>
      </c>
      <c r="F19" s="13">
        <v>8</v>
      </c>
      <c r="G19" s="13">
        <v>5</v>
      </c>
      <c r="H19" s="13">
        <v>5</v>
      </c>
      <c r="I19" s="13">
        <v>0</v>
      </c>
      <c r="J19" s="13">
        <v>1</v>
      </c>
      <c r="K19" s="13">
        <v>0</v>
      </c>
      <c r="L19" s="13">
        <v>10</v>
      </c>
      <c r="M19" s="13">
        <v>3</v>
      </c>
      <c r="N19" s="13">
        <v>2</v>
      </c>
      <c r="O19" s="13">
        <v>3</v>
      </c>
      <c r="P19" s="11">
        <f t="shared" si="3"/>
        <v>76</v>
      </c>
      <c r="Q19"/>
      <c r="R19"/>
      <c r="S19"/>
    </row>
    <row r="20" spans="1:19" ht="17.25" customHeight="1">
      <c r="A20" s="16" t="s">
        <v>15</v>
      </c>
      <c r="B20" s="11">
        <f>+B21+B22+B23</f>
        <v>163648</v>
      </c>
      <c r="C20" s="11">
        <f aca="true" t="shared" si="6" ref="C20:O20">+C21+C22+C23</f>
        <v>192163</v>
      </c>
      <c r="D20" s="11">
        <f t="shared" si="6"/>
        <v>199437</v>
      </c>
      <c r="E20" s="11">
        <f>+E21+E22+E23</f>
        <v>31816</v>
      </c>
      <c r="F20" s="11">
        <f>+F21+F22+F23</f>
        <v>79300</v>
      </c>
      <c r="G20" s="11">
        <f t="shared" si="6"/>
        <v>123266</v>
      </c>
      <c r="H20" s="11">
        <f t="shared" si="6"/>
        <v>94282</v>
      </c>
      <c r="I20" s="11">
        <f t="shared" si="6"/>
        <v>107654</v>
      </c>
      <c r="J20" s="11">
        <f t="shared" si="6"/>
        <v>50598</v>
      </c>
      <c r="K20" s="11">
        <f t="shared" si="6"/>
        <v>49323</v>
      </c>
      <c r="L20" s="11">
        <f t="shared" si="6"/>
        <v>115785</v>
      </c>
      <c r="M20" s="11">
        <f t="shared" si="6"/>
        <v>155048</v>
      </c>
      <c r="N20" s="11">
        <f t="shared" si="6"/>
        <v>47758</v>
      </c>
      <c r="O20" s="11">
        <f t="shared" si="6"/>
        <v>80478</v>
      </c>
      <c r="P20" s="11">
        <f t="shared" si="3"/>
        <v>1490556</v>
      </c>
      <c r="Q20"/>
      <c r="R20"/>
      <c r="S20"/>
    </row>
    <row r="21" spans="1:19" s="58" customFormat="1" ht="17.25" customHeight="1">
      <c r="A21" s="53" t="s">
        <v>16</v>
      </c>
      <c r="B21" s="64">
        <v>79231</v>
      </c>
      <c r="C21" s="64">
        <v>101612</v>
      </c>
      <c r="D21" s="64">
        <v>109419</v>
      </c>
      <c r="E21" s="64">
        <v>18629</v>
      </c>
      <c r="F21" s="64">
        <v>42743</v>
      </c>
      <c r="G21" s="64">
        <v>64939</v>
      </c>
      <c r="H21" s="64">
        <v>47926</v>
      </c>
      <c r="I21" s="64">
        <v>58321</v>
      </c>
      <c r="J21" s="64">
        <v>24760</v>
      </c>
      <c r="K21" s="64">
        <v>25245</v>
      </c>
      <c r="L21" s="64">
        <v>58051</v>
      </c>
      <c r="M21" s="64">
        <v>74663</v>
      </c>
      <c r="N21" s="64">
        <v>26113</v>
      </c>
      <c r="O21" s="64">
        <v>40253</v>
      </c>
      <c r="P21" s="11">
        <f t="shared" si="3"/>
        <v>771905</v>
      </c>
      <c r="Q21" s="65"/>
      <c r="R21"/>
      <c r="S21"/>
    </row>
    <row r="22" spans="1:19" s="58" customFormat="1" ht="17.25" customHeight="1">
      <c r="A22" s="53" t="s">
        <v>17</v>
      </c>
      <c r="B22" s="64">
        <v>77623</v>
      </c>
      <c r="C22" s="64">
        <v>81975</v>
      </c>
      <c r="D22" s="64">
        <v>82373</v>
      </c>
      <c r="E22" s="64">
        <v>11694</v>
      </c>
      <c r="F22" s="64">
        <v>33893</v>
      </c>
      <c r="G22" s="64">
        <v>53817</v>
      </c>
      <c r="H22" s="64">
        <v>43012</v>
      </c>
      <c r="I22" s="64">
        <v>45921</v>
      </c>
      <c r="J22" s="64">
        <v>24314</v>
      </c>
      <c r="K22" s="64">
        <v>22466</v>
      </c>
      <c r="L22" s="64">
        <v>54455</v>
      </c>
      <c r="M22" s="64">
        <v>74908</v>
      </c>
      <c r="N22" s="64">
        <v>18785</v>
      </c>
      <c r="O22" s="64">
        <v>36572</v>
      </c>
      <c r="P22" s="11">
        <f t="shared" si="3"/>
        <v>661808</v>
      </c>
      <c r="Q22" s="65"/>
      <c r="R22"/>
      <c r="S22"/>
    </row>
    <row r="23" spans="1:19" ht="17.25" customHeight="1">
      <c r="A23" s="12" t="s">
        <v>18</v>
      </c>
      <c r="B23" s="13">
        <v>6794</v>
      </c>
      <c r="C23" s="13">
        <v>8576</v>
      </c>
      <c r="D23" s="13">
        <v>7645</v>
      </c>
      <c r="E23" s="13">
        <v>1493</v>
      </c>
      <c r="F23" s="13">
        <v>2664</v>
      </c>
      <c r="G23" s="13">
        <v>4510</v>
      </c>
      <c r="H23" s="13">
        <v>3344</v>
      </c>
      <c r="I23" s="13">
        <v>3412</v>
      </c>
      <c r="J23" s="13">
        <v>1524</v>
      </c>
      <c r="K23" s="13">
        <v>1612</v>
      </c>
      <c r="L23" s="13">
        <v>3279</v>
      </c>
      <c r="M23" s="13">
        <v>5477</v>
      </c>
      <c r="N23" s="13">
        <v>2860</v>
      </c>
      <c r="O23" s="13">
        <v>3653</v>
      </c>
      <c r="P23" s="11">
        <f t="shared" si="3"/>
        <v>56843</v>
      </c>
      <c r="Q23"/>
      <c r="R23"/>
      <c r="S23"/>
    </row>
    <row r="24" spans="1:19" ht="17.25" customHeight="1">
      <c r="A24" s="16" t="s">
        <v>19</v>
      </c>
      <c r="B24" s="13">
        <f>+B25+B26</f>
        <v>125044</v>
      </c>
      <c r="C24" s="13">
        <f aca="true" t="shared" si="7" ref="C24:O24">+C25+C26</f>
        <v>180633</v>
      </c>
      <c r="D24" s="13">
        <f t="shared" si="7"/>
        <v>189474</v>
      </c>
      <c r="E24" s="13">
        <f>+E25+E26</f>
        <v>32133</v>
      </c>
      <c r="F24" s="13">
        <f>+F25+F26</f>
        <v>84890</v>
      </c>
      <c r="G24" s="13">
        <f t="shared" si="7"/>
        <v>115320</v>
      </c>
      <c r="H24" s="13">
        <f t="shared" si="7"/>
        <v>73222</v>
      </c>
      <c r="I24" s="13">
        <f t="shared" si="7"/>
        <v>57133</v>
      </c>
      <c r="J24" s="13">
        <f t="shared" si="7"/>
        <v>20241</v>
      </c>
      <c r="K24" s="13">
        <f t="shared" si="7"/>
        <v>24516</v>
      </c>
      <c r="L24" s="13">
        <f t="shared" si="7"/>
        <v>54127</v>
      </c>
      <c r="M24" s="13">
        <f t="shared" si="7"/>
        <v>74879</v>
      </c>
      <c r="N24" s="13">
        <f t="shared" si="7"/>
        <v>32524</v>
      </c>
      <c r="O24" s="13">
        <f t="shared" si="7"/>
        <v>60031</v>
      </c>
      <c r="P24" s="11">
        <f t="shared" si="3"/>
        <v>1124167</v>
      </c>
      <c r="Q24" s="44"/>
      <c r="R24"/>
      <c r="S24"/>
    </row>
    <row r="25" spans="1:19" ht="17.25" customHeight="1">
      <c r="A25" s="12" t="s">
        <v>32</v>
      </c>
      <c r="B25" s="13">
        <v>79103</v>
      </c>
      <c r="C25" s="13">
        <v>119609</v>
      </c>
      <c r="D25" s="13">
        <v>124415</v>
      </c>
      <c r="E25" s="13">
        <v>22475</v>
      </c>
      <c r="F25" s="13">
        <v>51755</v>
      </c>
      <c r="G25" s="13">
        <v>75986</v>
      </c>
      <c r="H25" s="13">
        <v>47191</v>
      </c>
      <c r="I25" s="13">
        <v>37740</v>
      </c>
      <c r="J25" s="13">
        <v>14403</v>
      </c>
      <c r="K25" s="13">
        <v>17568</v>
      </c>
      <c r="L25" s="13">
        <v>33658</v>
      </c>
      <c r="M25" s="13">
        <v>50031</v>
      </c>
      <c r="N25" s="13">
        <v>23404</v>
      </c>
      <c r="O25" s="13">
        <v>38738</v>
      </c>
      <c r="P25" s="11">
        <f t="shared" si="3"/>
        <v>736076</v>
      </c>
      <c r="Q25" s="43"/>
      <c r="R25"/>
      <c r="S25"/>
    </row>
    <row r="26" spans="1:19" ht="17.25" customHeight="1">
      <c r="A26" s="12" t="s">
        <v>33</v>
      </c>
      <c r="B26" s="13">
        <v>45941</v>
      </c>
      <c r="C26" s="13">
        <v>61024</v>
      </c>
      <c r="D26" s="13">
        <v>65059</v>
      </c>
      <c r="E26" s="13">
        <v>9658</v>
      </c>
      <c r="F26" s="13">
        <v>33135</v>
      </c>
      <c r="G26" s="13">
        <v>39334</v>
      </c>
      <c r="H26" s="13">
        <v>26031</v>
      </c>
      <c r="I26" s="13">
        <v>19393</v>
      </c>
      <c r="J26" s="13">
        <v>5838</v>
      </c>
      <c r="K26" s="13">
        <v>6948</v>
      </c>
      <c r="L26" s="13">
        <v>20469</v>
      </c>
      <c r="M26" s="13">
        <v>24848</v>
      </c>
      <c r="N26" s="13">
        <v>9120</v>
      </c>
      <c r="O26" s="13">
        <v>21293</v>
      </c>
      <c r="P26" s="11">
        <f t="shared" si="3"/>
        <v>388091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5841</v>
      </c>
      <c r="O27" s="11">
        <v>0</v>
      </c>
      <c r="P27" s="11">
        <f t="shared" si="3"/>
        <v>5841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1.055539519952541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1.020138124384452</v>
      </c>
      <c r="I32" s="31">
        <v>0</v>
      </c>
      <c r="J32" s="79">
        <v>1.1056606050992</v>
      </c>
      <c r="K32" s="79">
        <v>1.1920905069959</v>
      </c>
      <c r="L32" s="31">
        <v>0</v>
      </c>
      <c r="M32" s="79">
        <v>1.067969566658071</v>
      </c>
      <c r="N32" s="79">
        <v>1.140110442050221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2039710.4999999998</v>
      </c>
      <c r="C42" s="22">
        <f t="shared" si="10"/>
        <v>2941876.59</v>
      </c>
      <c r="D42" s="22">
        <f t="shared" si="10"/>
        <v>2836046.8299999996</v>
      </c>
      <c r="E42" s="22">
        <f t="shared" si="10"/>
        <v>615316.94</v>
      </c>
      <c r="F42" s="22">
        <f t="shared" si="10"/>
        <v>1016419.02</v>
      </c>
      <c r="G42" s="22">
        <f t="shared" si="10"/>
        <v>1646506.74</v>
      </c>
      <c r="H42" s="22">
        <f t="shared" si="10"/>
        <v>1408631.6300000001</v>
      </c>
      <c r="I42" s="22">
        <f t="shared" si="10"/>
        <v>1046265.4900000001</v>
      </c>
      <c r="J42" s="22">
        <f t="shared" si="10"/>
        <v>564931.4999999999</v>
      </c>
      <c r="K42" s="22">
        <f t="shared" si="10"/>
        <v>590819.6299999999</v>
      </c>
      <c r="L42" s="22">
        <f t="shared" si="10"/>
        <v>901947.5700000001</v>
      </c>
      <c r="M42" s="22">
        <f t="shared" si="10"/>
        <v>1438289.22</v>
      </c>
      <c r="N42" s="22">
        <f t="shared" si="10"/>
        <v>686193.2199999999</v>
      </c>
      <c r="O42" s="22">
        <f t="shared" si="10"/>
        <v>1154530.14</v>
      </c>
      <c r="P42" s="22">
        <f aca="true" t="shared" si="11" ref="P42:P47">SUM(B42:O42)</f>
        <v>18887485.02</v>
      </c>
      <c r="Q42"/>
      <c r="R42"/>
      <c r="S42"/>
    </row>
    <row r="43" spans="1:19" ht="17.25" customHeight="1">
      <c r="A43" s="16" t="s">
        <v>59</v>
      </c>
      <c r="B43" s="23">
        <f>SUM(B44:B52)</f>
        <v>2022253.0799999998</v>
      </c>
      <c r="C43" s="23">
        <f aca="true" t="shared" si="12" ref="C43:O43">SUM(C44:C52)</f>
        <v>2917644.61</v>
      </c>
      <c r="D43" s="23">
        <f t="shared" si="12"/>
        <v>2827936.07</v>
      </c>
      <c r="E43" s="23">
        <f t="shared" si="12"/>
        <v>615316.94</v>
      </c>
      <c r="F43" s="23">
        <f t="shared" si="12"/>
        <v>1009167.42</v>
      </c>
      <c r="G43" s="23">
        <f t="shared" si="12"/>
        <v>1623451.72</v>
      </c>
      <c r="H43" s="23">
        <f t="shared" si="12"/>
        <v>1408631.6300000001</v>
      </c>
      <c r="I43" s="23">
        <f t="shared" si="12"/>
        <v>1037525.9500000001</v>
      </c>
      <c r="J43" s="23">
        <f t="shared" si="12"/>
        <v>563358.9899999999</v>
      </c>
      <c r="K43" s="23">
        <f t="shared" si="12"/>
        <v>585166.7699999999</v>
      </c>
      <c r="L43" s="23">
        <f t="shared" si="12"/>
        <v>900482.78</v>
      </c>
      <c r="M43" s="23">
        <f t="shared" si="12"/>
        <v>1429350.23</v>
      </c>
      <c r="N43" s="23">
        <f t="shared" si="12"/>
        <v>681842.8299999998</v>
      </c>
      <c r="O43" s="23">
        <f t="shared" si="12"/>
        <v>1151180.5</v>
      </c>
      <c r="P43" s="23">
        <f t="shared" si="11"/>
        <v>18773309.519999996</v>
      </c>
      <c r="Q43"/>
      <c r="R43"/>
      <c r="S43"/>
    </row>
    <row r="44" spans="1:19" ht="17.25" customHeight="1">
      <c r="A44" s="34" t="s">
        <v>54</v>
      </c>
      <c r="B44" s="23">
        <f>ROUND(B30*B7,2)</f>
        <v>1895423.59</v>
      </c>
      <c r="C44" s="23">
        <f aca="true" t="shared" si="13" ref="C44:O44">ROUND(C30*C7,2)</f>
        <v>2808308.8</v>
      </c>
      <c r="D44" s="23">
        <f t="shared" si="13"/>
        <v>2821550.31</v>
      </c>
      <c r="E44" s="23">
        <f t="shared" si="13"/>
        <v>615316.94</v>
      </c>
      <c r="F44" s="23">
        <f t="shared" si="13"/>
        <v>1006950.38</v>
      </c>
      <c r="G44" s="23">
        <f t="shared" si="13"/>
        <v>1620006.32</v>
      </c>
      <c r="H44" s="23">
        <f t="shared" si="13"/>
        <v>1370624.7</v>
      </c>
      <c r="I44" s="23">
        <f t="shared" si="13"/>
        <v>1034149.03</v>
      </c>
      <c r="J44" s="23">
        <f t="shared" si="13"/>
        <v>524370.59</v>
      </c>
      <c r="K44" s="23">
        <f t="shared" si="13"/>
        <v>509168.01</v>
      </c>
      <c r="L44" s="23">
        <f t="shared" si="13"/>
        <v>898227.22</v>
      </c>
      <c r="M44" s="23">
        <f t="shared" si="13"/>
        <v>1292122.98</v>
      </c>
      <c r="N44" s="23">
        <f t="shared" si="13"/>
        <v>594563.57</v>
      </c>
      <c r="O44" s="23">
        <f t="shared" si="13"/>
        <v>1075132.82</v>
      </c>
      <c r="P44" s="23">
        <f t="shared" si="11"/>
        <v>18065915.259999998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19">
        <v>0</v>
      </c>
      <c r="C46" s="19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105270.92</v>
      </c>
      <c r="C49" s="35">
        <f>ROUND((C32-1)*C44,2)</f>
        <v>83091.8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27601.81</v>
      </c>
      <c r="I49" s="36">
        <f t="shared" si="14"/>
        <v>0</v>
      </c>
      <c r="J49" s="35">
        <f>ROUND((J32-1)*J44,2)</f>
        <v>55405.31</v>
      </c>
      <c r="K49" s="35">
        <f>ROUND((K32-1)*K44,2)</f>
        <v>97806.34</v>
      </c>
      <c r="L49" s="36">
        <f t="shared" si="14"/>
        <v>0</v>
      </c>
      <c r="M49" s="35">
        <f>ROUND((M32-1)*M44,2)</f>
        <v>87825.04</v>
      </c>
      <c r="N49" s="35">
        <f>ROUND((N32-1)*N44,2)</f>
        <v>83304.56</v>
      </c>
      <c r="O49" s="35">
        <f>ROUND((O32-1)*O44,2)</f>
        <v>71932.13</v>
      </c>
      <c r="P49" s="23">
        <f aca="true" t="shared" si="15" ref="P49:P55">SUM(B49:O49)</f>
        <v>612237.9099999999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35">
        <f t="shared" si="15"/>
        <v>-54951.24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35">
        <f t="shared" si="15"/>
        <v>-47441.549999999996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5652.86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114175.5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-276155.33999999997</v>
      </c>
      <c r="C57" s="35">
        <f t="shared" si="16"/>
        <v>-212157.72999999998</v>
      </c>
      <c r="D57" s="35">
        <f t="shared" si="16"/>
        <v>1659152.76</v>
      </c>
      <c r="E57" s="35">
        <f t="shared" si="16"/>
        <v>-143310.64</v>
      </c>
      <c r="F57" s="35">
        <f t="shared" si="16"/>
        <v>-66966.91</v>
      </c>
      <c r="G57" s="35">
        <f t="shared" si="16"/>
        <v>620622.9</v>
      </c>
      <c r="H57" s="35">
        <f t="shared" si="16"/>
        <v>-101812.45</v>
      </c>
      <c r="I57" s="35">
        <f t="shared" si="16"/>
        <v>527297</v>
      </c>
      <c r="J57" s="35">
        <f t="shared" si="16"/>
        <v>-54284.66</v>
      </c>
      <c r="K57" s="35">
        <f t="shared" si="16"/>
        <v>217080.64999999997</v>
      </c>
      <c r="L57" s="35">
        <f t="shared" si="16"/>
        <v>599417.4700000001</v>
      </c>
      <c r="M57" s="35">
        <f t="shared" si="16"/>
        <v>-145331.58000000002</v>
      </c>
      <c r="N57" s="35">
        <f t="shared" si="16"/>
        <v>-48884.04</v>
      </c>
      <c r="O57" s="35">
        <f t="shared" si="16"/>
        <v>-119111.15000000001</v>
      </c>
      <c r="P57" s="35">
        <f aca="true" t="shared" si="17" ref="P57:P65">SUM(B57:O57)</f>
        <v>2455556.2800000003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-262303.98</v>
      </c>
      <c r="C58" s="35">
        <f t="shared" si="18"/>
        <v>-192028.94999999998</v>
      </c>
      <c r="D58" s="35">
        <f t="shared" si="18"/>
        <v>-201770.85</v>
      </c>
      <c r="E58" s="35">
        <f t="shared" si="18"/>
        <v>-28517.6</v>
      </c>
      <c r="F58" s="35">
        <f t="shared" si="18"/>
        <v>-57061</v>
      </c>
      <c r="G58" s="35">
        <f t="shared" si="18"/>
        <v>-293047.1</v>
      </c>
      <c r="H58" s="35">
        <f t="shared" si="18"/>
        <v>-84254.2</v>
      </c>
      <c r="I58" s="35">
        <f t="shared" si="18"/>
        <v>-238304.82</v>
      </c>
      <c r="J58" s="35">
        <f t="shared" si="18"/>
        <v>-45106.87</v>
      </c>
      <c r="K58" s="35">
        <f t="shared" si="18"/>
        <v>-59002.08</v>
      </c>
      <c r="L58" s="35">
        <f t="shared" si="18"/>
        <v>-76607.07999999999</v>
      </c>
      <c r="M58" s="35">
        <f t="shared" si="18"/>
        <v>-133269.76</v>
      </c>
      <c r="N58" s="35">
        <f t="shared" si="18"/>
        <v>-43980.4</v>
      </c>
      <c r="O58" s="35">
        <f t="shared" si="18"/>
        <v>-110346.6</v>
      </c>
      <c r="P58" s="35">
        <f t="shared" si="17"/>
        <v>-1825601.2900000003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-130380.3</v>
      </c>
      <c r="C59" s="55">
        <f aca="true" t="shared" si="19" ref="C59:O59">-ROUND(C9*$D$3,2)</f>
        <v>-187054.3</v>
      </c>
      <c r="D59" s="55">
        <f t="shared" si="19"/>
        <v>-152198.5</v>
      </c>
      <c r="E59" s="55">
        <f t="shared" si="19"/>
        <v>-28517.6</v>
      </c>
      <c r="F59" s="55">
        <f t="shared" si="19"/>
        <v>-57061</v>
      </c>
      <c r="G59" s="55">
        <f t="shared" si="19"/>
        <v>-113137.3</v>
      </c>
      <c r="H59" s="55">
        <v>-84254.2</v>
      </c>
      <c r="I59" s="55">
        <f t="shared" si="19"/>
        <v>-43490.2</v>
      </c>
      <c r="J59" s="55">
        <f t="shared" si="19"/>
        <v>-24269.2</v>
      </c>
      <c r="K59" s="55">
        <f t="shared" si="19"/>
        <v>-29541</v>
      </c>
      <c r="L59" s="55">
        <f t="shared" si="19"/>
        <v>-33325</v>
      </c>
      <c r="M59" s="55">
        <f t="shared" si="19"/>
        <v>-65725.5</v>
      </c>
      <c r="N59" s="55">
        <f t="shared" si="19"/>
        <v>-43980.4</v>
      </c>
      <c r="O59" s="55">
        <f t="shared" si="19"/>
        <v>-110346.6</v>
      </c>
      <c r="P59" s="55">
        <f t="shared" si="17"/>
        <v>-1103281.0999999999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-47.3</v>
      </c>
      <c r="C61" s="35">
        <v>-4.3</v>
      </c>
      <c r="D61" s="19">
        <v>-124.7</v>
      </c>
      <c r="E61" s="19">
        <v>0</v>
      </c>
      <c r="F61" s="19">
        <v>0</v>
      </c>
      <c r="G61" s="19">
        <v>-180.6</v>
      </c>
      <c r="H61" s="19">
        <v>0</v>
      </c>
      <c r="I61" s="19">
        <v>-262.3</v>
      </c>
      <c r="J61" s="35">
        <v>-11.12</v>
      </c>
      <c r="K61" s="19">
        <v>-15.72</v>
      </c>
      <c r="L61" s="19">
        <v>-23.1</v>
      </c>
      <c r="M61" s="19">
        <v>-36.06</v>
      </c>
      <c r="N61" s="19">
        <v>0</v>
      </c>
      <c r="O61" s="19">
        <v>0</v>
      </c>
      <c r="P61" s="35">
        <f t="shared" si="17"/>
        <v>-705.2</v>
      </c>
      <c r="Q61"/>
      <c r="R61"/>
      <c r="S61"/>
    </row>
    <row r="62" spans="1:19" ht="18.75" customHeight="1">
      <c r="A62" s="12" t="s">
        <v>66</v>
      </c>
      <c r="B62" s="35">
        <v>-8892.4</v>
      </c>
      <c r="C62" s="35">
        <v>-903</v>
      </c>
      <c r="D62" s="19">
        <v>-3100.3</v>
      </c>
      <c r="E62" s="19">
        <v>0</v>
      </c>
      <c r="F62" s="19">
        <v>0</v>
      </c>
      <c r="G62" s="19">
        <v>-4080.7</v>
      </c>
      <c r="H62" s="19">
        <v>0</v>
      </c>
      <c r="I62" s="19">
        <v>-2919.7</v>
      </c>
      <c r="J62" s="35">
        <v>-182.97</v>
      </c>
      <c r="K62" s="19">
        <v>-258.67</v>
      </c>
      <c r="L62" s="19">
        <v>-380.03</v>
      </c>
      <c r="M62" s="19">
        <v>-593.03</v>
      </c>
      <c r="N62" s="19">
        <v>0</v>
      </c>
      <c r="O62" s="19">
        <v>0</v>
      </c>
      <c r="P62" s="35">
        <f t="shared" si="17"/>
        <v>-21310.8</v>
      </c>
      <c r="Q62"/>
      <c r="R62"/>
      <c r="S62"/>
    </row>
    <row r="63" spans="1:19" ht="18.75" customHeight="1">
      <c r="A63" s="12" t="s">
        <v>67</v>
      </c>
      <c r="B63" s="35">
        <v>-122983.98</v>
      </c>
      <c r="C63" s="35">
        <v>-4067.35</v>
      </c>
      <c r="D63" s="19">
        <v>-46347.35</v>
      </c>
      <c r="E63" s="19">
        <v>0</v>
      </c>
      <c r="F63" s="19">
        <v>0</v>
      </c>
      <c r="G63" s="19">
        <v>-175648.5</v>
      </c>
      <c r="H63" s="19">
        <v>0</v>
      </c>
      <c r="I63" s="19">
        <v>-191632.62</v>
      </c>
      <c r="J63" s="35">
        <v>-20643.58</v>
      </c>
      <c r="K63" s="19">
        <v>-29186.69</v>
      </c>
      <c r="L63" s="19">
        <v>-42878.95</v>
      </c>
      <c r="M63" s="19">
        <v>-66915.17</v>
      </c>
      <c r="N63" s="19">
        <v>0</v>
      </c>
      <c r="O63" s="19">
        <v>0</v>
      </c>
      <c r="P63" s="35">
        <f t="shared" si="17"/>
        <v>-700304.19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-20128.780000000002</v>
      </c>
      <c r="D65" s="35">
        <f t="shared" si="20"/>
        <v>1860923.61</v>
      </c>
      <c r="E65" s="35">
        <f t="shared" si="20"/>
        <v>-114793.04000000001</v>
      </c>
      <c r="F65" s="35">
        <f t="shared" si="20"/>
        <v>-9905.91</v>
      </c>
      <c r="G65" s="35">
        <f t="shared" si="20"/>
        <v>913670</v>
      </c>
      <c r="H65" s="35">
        <f t="shared" si="20"/>
        <v>-17558.25</v>
      </c>
      <c r="I65" s="35">
        <f t="shared" si="20"/>
        <v>765601.82</v>
      </c>
      <c r="J65" s="35">
        <f t="shared" si="20"/>
        <v>-9177.79</v>
      </c>
      <c r="K65" s="35">
        <f t="shared" si="20"/>
        <v>276082.73</v>
      </c>
      <c r="L65" s="35">
        <f t="shared" si="20"/>
        <v>676024.55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4281157.57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1881000</v>
      </c>
      <c r="E78" s="19">
        <v>0</v>
      </c>
      <c r="F78" s="19">
        <v>0</v>
      </c>
      <c r="G78" s="35">
        <v>927000</v>
      </c>
      <c r="H78" s="19">
        <v>0</v>
      </c>
      <c r="I78" s="35">
        <v>774000</v>
      </c>
      <c r="J78" s="19">
        <v>0</v>
      </c>
      <c r="K78" s="55">
        <v>280000</v>
      </c>
      <c r="L78" s="35">
        <v>684000</v>
      </c>
      <c r="M78" s="19">
        <v>0</v>
      </c>
      <c r="N78" s="19">
        <v>0</v>
      </c>
      <c r="O78" s="19">
        <v>0</v>
      </c>
      <c r="P78" s="55">
        <f>SUM(B78:O78)</f>
        <v>4546000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1763555.1599999997</v>
      </c>
      <c r="C105" s="24">
        <f t="shared" si="22"/>
        <v>2729718.86</v>
      </c>
      <c r="D105" s="24">
        <f t="shared" si="22"/>
        <v>4495199.59</v>
      </c>
      <c r="E105" s="24">
        <f t="shared" si="22"/>
        <v>472006.29999999993</v>
      </c>
      <c r="F105" s="24">
        <f t="shared" si="22"/>
        <v>949452.11</v>
      </c>
      <c r="G105" s="24">
        <f t="shared" si="22"/>
        <v>2267129.64</v>
      </c>
      <c r="H105" s="24">
        <f aca="true" t="shared" si="23" ref="H105:M105">+H106+H107</f>
        <v>1306819.1800000002</v>
      </c>
      <c r="I105" s="24">
        <f t="shared" si="23"/>
        <v>1573562.4900000002</v>
      </c>
      <c r="J105" s="24">
        <f t="shared" si="23"/>
        <v>510646.8399999999</v>
      </c>
      <c r="K105" s="24">
        <f t="shared" si="23"/>
        <v>807900.2799999999</v>
      </c>
      <c r="L105" s="24">
        <f t="shared" si="23"/>
        <v>1501365.04</v>
      </c>
      <c r="M105" s="24">
        <f t="shared" si="23"/>
        <v>1292957.64</v>
      </c>
      <c r="N105" s="24">
        <f>+N106+N107</f>
        <v>637309.1799999998</v>
      </c>
      <c r="O105" s="24">
        <f>+O106+O107</f>
        <v>1035418.99</v>
      </c>
      <c r="P105" s="41">
        <f t="shared" si="21"/>
        <v>21343041.299999997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1746097.7399999998</v>
      </c>
      <c r="C106" s="24">
        <f t="shared" si="24"/>
        <v>2705486.88</v>
      </c>
      <c r="D106" s="24">
        <f t="shared" si="24"/>
        <v>4487088.83</v>
      </c>
      <c r="E106" s="24">
        <f t="shared" si="24"/>
        <v>472006.29999999993</v>
      </c>
      <c r="F106" s="24">
        <f t="shared" si="24"/>
        <v>942200.51</v>
      </c>
      <c r="G106" s="24">
        <f t="shared" si="24"/>
        <v>2244074.62</v>
      </c>
      <c r="H106" s="24">
        <f t="shared" si="24"/>
        <v>1306819.1800000002</v>
      </c>
      <c r="I106" s="24">
        <f t="shared" si="24"/>
        <v>1564822.9500000002</v>
      </c>
      <c r="J106" s="24">
        <f t="shared" si="24"/>
        <v>509074.3299999999</v>
      </c>
      <c r="K106" s="24">
        <f t="shared" si="24"/>
        <v>802247.4199999999</v>
      </c>
      <c r="L106" s="24">
        <f t="shared" si="24"/>
        <v>1499900.25</v>
      </c>
      <c r="M106" s="24">
        <f t="shared" si="24"/>
        <v>1284018.65</v>
      </c>
      <c r="N106" s="24">
        <f t="shared" si="24"/>
        <v>632958.7899999998</v>
      </c>
      <c r="O106" s="24">
        <f t="shared" si="24"/>
        <v>1032069.35</v>
      </c>
      <c r="P106" s="41">
        <f t="shared" si="21"/>
        <v>21228865.799999997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5652.86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114175.5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21343041.300000004</v>
      </c>
      <c r="Q113" s="45"/>
    </row>
    <row r="114" spans="1:16" ht="18.75" customHeight="1">
      <c r="A114" s="26" t="s">
        <v>113</v>
      </c>
      <c r="B114" s="27">
        <v>221034.46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221034.46</v>
      </c>
    </row>
    <row r="115" spans="1:16" ht="18.75" customHeight="1">
      <c r="A115" s="26" t="s">
        <v>114</v>
      </c>
      <c r="B115" s="27">
        <v>1542520.7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1542520.7</v>
      </c>
    </row>
    <row r="116" spans="1:16" ht="18.75" customHeight="1">
      <c r="A116" s="26" t="s">
        <v>115</v>
      </c>
      <c r="B116" s="38">
        <v>0</v>
      </c>
      <c r="C116" s="27">
        <v>2729718.86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2729718.86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472006.3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472006.3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949452.11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949452.11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1306819.18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1306819.18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510646.84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510646.84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807900.28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807900.28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2267129.63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2267129.63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1573562.49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1573562.49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1501365.04</v>
      </c>
      <c r="M143" s="38">
        <v>0</v>
      </c>
      <c r="N143" s="38">
        <v>0</v>
      </c>
      <c r="O143" s="38">
        <v>0</v>
      </c>
      <c r="P143" s="39">
        <f t="shared" si="28"/>
        <v>1501365.04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4495199.6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4495199.6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1292957.64</v>
      </c>
      <c r="N145" s="71">
        <v>0</v>
      </c>
      <c r="O145" s="71">
        <v>0</v>
      </c>
      <c r="P145" s="39">
        <f t="shared" si="28"/>
        <v>1292957.64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637309.19</v>
      </c>
      <c r="O146" s="71">
        <v>0</v>
      </c>
      <c r="P146" s="39">
        <f>SUM(B146:O146)</f>
        <v>637309.19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1035418.98</v>
      </c>
      <c r="P147" s="76">
        <f>SUM(B147:O147)</f>
        <v>1035418.98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2019-08-19T18:49:13Z</dcterms:modified>
  <cp:category/>
  <cp:version/>
  <cp:contentType/>
  <cp:contentStatus/>
</cp:coreProperties>
</file>