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<sst xmlns="http://schemas.openxmlformats.org/spreadsheetml/2006/main" count="162" uniqueCount="160">
  <si>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</si>
  <si>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</si>
  <si>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</si>
  <si>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</si>
  <si>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</si>
  <si>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</si>
  <si>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</si>
  <si>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</si>
  <si>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</si>
  <si>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</si>
  <si>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</si>
  <si>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</si>
  <si>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</si>
  <si>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</si>
  <si>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</si>
  <si>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</si>
  <si>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</si>
  <si>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</si>
  <si>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</si>
  <si>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</si>
  <si>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</si>
  <si>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</si>
  <si>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</si>
  <si>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</si>
  <si>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</si>
  <si>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</si>
  <si>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</si>
  <si>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</si>
  <si>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</si>
  <si>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</si>
  <si>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</si>
  <si>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</si>
  <si>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</si>
  <si>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</si>
  <si>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</si>
  <si>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</si>
  <si>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</si>
  <si>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</si>
  <si>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</si>
  <si>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</si>
  <si>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</si>
  <si>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</si>
  <si>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</si>
  <si>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</si>
  <si>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</si>
  <si>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</si>
  <si>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</si>
  <si>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</si>
  <si>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</si>
  <si>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</si>
  <si>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</si>
  <si>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</si>
  <si>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</si>
  <si>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</si>
  <si>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</si>
  <si>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</si>
  <si>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</si>
  <si>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</si>
  <si>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</si>
  <si>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</si>
  <si>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</si>
  <si>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</si>
  <si>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</si>
  <si>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</si>
  <si>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</si>
  <si>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</si>
  <si>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</si>
  <si>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</si>
  <si>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</si>
  <si>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</si>
  <si>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</si>
  <si>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</si>
  <si>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</si>
  <si>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</si>
  <si>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</si>
  <si>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</si>
  <si>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</si>
  <si>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</si>
  <si>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</si>
  <si>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</si>
  <si>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</si>
  <si>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</si>
  <si>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</si>
  <si>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</si>
  <si>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</si>
  <si>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</si>
  <si>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</si>
  <si>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</si>
  <si>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</si>
  <si>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</si>
  <si>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</si>
  <si>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</si>
  <si>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</si>
  <si>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</si>
  <si>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</si>
  <si>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</si>
  <si>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</si>
  <si>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</si>
  <si>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</si>
  <si>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</si>
  <si>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</si>
  <si>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</si>
  <si>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</si>
  <si>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</si>
  <si>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</si>
  <si>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</si>
  <si>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</si>
  <si>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</si>
  <si>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</si>
  <si>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</si>
  <si>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</si>
  <si>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</si>
  <si>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</si>
  <si>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</si>
  <si>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</si>
  <si>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</si>
  <si>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</si>
  <si>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</si>
  <si>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</si>
  <si>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</si>
  <si>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</si>
  <si>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</si>
  <si>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</si>
  <si>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</si>
  <si>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</si>
  <si>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</si>
  <si>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</si>
  <si>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</si>
  <si>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</si>
  <si>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</si>
  <si>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</si>
  <si>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</si>
  <si>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</si>
  <si>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</si>
  <si>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</si>
  <si>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</si>
  <si>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</si>
  <si>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</si>
  <si>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</si>
  <si>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</si>
  <si>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</si>
  <si>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</si>
  <si>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</si>
  <si>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</si>
  <si>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</si>
  <si>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</si>
  <si>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</si>
  <si>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</si>
  <si>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</si>
  <si>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</si>
  <si>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</si>
  <si>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OPERAÇÃO 07/08/19 - VENCIMENTO 14/08/19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</si>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</sst>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B1">
      <selection activeCell="B7" sqref="B7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152</v>
      </c>
      <c r="C6" s="3" t="s">
        <v>153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154</v>
      </c>
      <c r="I6" s="3" t="s">
        <v>2</v>
      </c>
      <c r="J6" s="3" t="s">
        <v>155</v>
      </c>
      <c r="K6" s="3" t="s">
        <v>156</v>
      </c>
      <c r="L6" s="3" t="s">
        <v>3</v>
      </c>
      <c r="M6" s="3" t="s">
        <v>157</v>
      </c>
      <c r="N6" s="3" t="s">
        <v>158</v>
      </c>
      <c r="O6" s="3" t="s">
        <v>159</v>
      </c>
      <c r="P6" s="82"/>
    </row>
    <row r="7" spans="1:19" ht="17.25" customHeight="1">
      <c r="A7" s="8" t="s">
        <v>20</v>
      </c>
      <c r="B7" s="9">
        <f aca="true" t="shared" si="0" ref="B7:P7">+B8+B20+B24+B27</f>
        <v>583038</v>
      </c>
      <c r="C7" s="9">
        <f t="shared" si="0"/>
        <v>773503</v>
      </c>
      <c r="D7" s="9">
        <f t="shared" si="0"/>
        <v>754310</v>
      </c>
      <c r="E7" s="9">
        <f>+E8+E20+E24+E27</f>
        <v>118213</v>
      </c>
      <c r="F7" s="9">
        <f>+F8+F20+F24+F27</f>
        <v>323389</v>
      </c>
      <c r="G7" s="9">
        <f t="shared" si="0"/>
        <v>494857</v>
      </c>
      <c r="H7" s="9">
        <f t="shared" si="0"/>
        <v>364566</v>
      </c>
      <c r="I7" s="9">
        <f t="shared" si="0"/>
        <v>313061</v>
      </c>
      <c r="J7" s="9">
        <f t="shared" si="0"/>
        <v>149733</v>
      </c>
      <c r="K7" s="9">
        <f t="shared" si="0"/>
        <v>157450</v>
      </c>
      <c r="L7" s="9">
        <f t="shared" si="0"/>
        <v>323899</v>
      </c>
      <c r="M7" s="9">
        <f t="shared" si="0"/>
        <v>465749</v>
      </c>
      <c r="N7" s="9">
        <f t="shared" si="0"/>
        <v>172294</v>
      </c>
      <c r="O7" s="9">
        <f t="shared" si="0"/>
        <v>335280</v>
      </c>
      <c r="P7" s="9">
        <f t="shared" si="0"/>
        <v>5329342</v>
      </c>
      <c r="Q7" s="43"/>
      <c r="R7"/>
      <c r="S7"/>
    </row>
    <row r="8" spans="1:19" ht="17.25" customHeight="1">
      <c r="A8" s="10" t="s">
        <v>31</v>
      </c>
      <c r="B8" s="11">
        <f>B9+B12+B16</f>
        <v>285120</v>
      </c>
      <c r="C8" s="11">
        <f aca="true" t="shared" si="1" ref="C8:O8">C9+C12+C16</f>
        <v>390625</v>
      </c>
      <c r="D8" s="11">
        <f t="shared" si="1"/>
        <v>348732</v>
      </c>
      <c r="E8" s="11">
        <f>E9+E12+E16</f>
        <v>52673</v>
      </c>
      <c r="F8" s="11">
        <f>F9+F12+F16</f>
        <v>148123</v>
      </c>
      <c r="G8" s="11">
        <f t="shared" si="1"/>
        <v>248437</v>
      </c>
      <c r="H8" s="11">
        <f t="shared" si="1"/>
        <v>189468</v>
      </c>
      <c r="I8" s="11">
        <f t="shared" si="1"/>
        <v>141416</v>
      </c>
      <c r="J8" s="11">
        <f t="shared" si="1"/>
        <v>78756</v>
      </c>
      <c r="K8" s="11">
        <f t="shared" si="1"/>
        <v>81277</v>
      </c>
      <c r="L8" s="11">
        <f t="shared" si="1"/>
        <v>149353</v>
      </c>
      <c r="M8" s="11">
        <f t="shared" si="1"/>
        <v>228936</v>
      </c>
      <c r="N8" s="11">
        <f t="shared" si="1"/>
        <v>83269</v>
      </c>
      <c r="O8" s="11">
        <f t="shared" si="1"/>
        <v>189635</v>
      </c>
      <c r="P8" s="11">
        <f>SUM(B8:O8)</f>
        <v>2615820</v>
      </c>
      <c r="Q8"/>
      <c r="R8"/>
      <c r="S8"/>
    </row>
    <row r="9" spans="1:19" ht="17.25" customHeight="1">
      <c r="A9" s="15" t="s">
        <v>9</v>
      </c>
      <c r="B9" s="13">
        <f>+B10+B11</f>
        <v>32719</v>
      </c>
      <c r="C9" s="13">
        <f aca="true" t="shared" si="2" ref="C9:O9">+C10+C11</f>
        <v>46664</v>
      </c>
      <c r="D9" s="13">
        <f t="shared" si="2"/>
        <v>38401</v>
      </c>
      <c r="E9" s="13">
        <f>+E10+E11</f>
        <v>7161</v>
      </c>
      <c r="F9" s="13">
        <f>+F10+F11</f>
        <v>14997</v>
      </c>
      <c r="G9" s="13">
        <f t="shared" si="2"/>
        <v>28325</v>
      </c>
      <c r="H9" s="13">
        <f t="shared" si="2"/>
        <v>20305</v>
      </c>
      <c r="I9" s="13">
        <f t="shared" si="2"/>
        <v>11170</v>
      </c>
      <c r="J9" s="13">
        <f t="shared" si="2"/>
        <v>5898</v>
      </c>
      <c r="K9" s="13">
        <f t="shared" si="2"/>
        <v>7496</v>
      </c>
      <c r="L9" s="13">
        <f t="shared" si="2"/>
        <v>8487</v>
      </c>
      <c r="M9" s="13">
        <f t="shared" si="2"/>
        <v>16540</v>
      </c>
      <c r="N9" s="13">
        <f t="shared" si="2"/>
        <v>10986</v>
      </c>
      <c r="O9" s="13">
        <f t="shared" si="2"/>
        <v>27705</v>
      </c>
      <c r="P9" s="11">
        <f aca="true" t="shared" si="3" ref="P9:P27">SUM(B9:O9)</f>
        <v>276854</v>
      </c>
      <c r="Q9"/>
      <c r="R9"/>
      <c r="S9"/>
    </row>
    <row r="10" spans="1:19" ht="17.25" customHeight="1">
      <c r="A10" s="29" t="s">
        <v>10</v>
      </c>
      <c r="B10" s="13">
        <v>32719</v>
      </c>
      <c r="C10" s="13">
        <v>46664</v>
      </c>
      <c r="D10" s="13">
        <v>38401</v>
      </c>
      <c r="E10" s="13">
        <v>7161</v>
      </c>
      <c r="F10" s="13">
        <v>14997</v>
      </c>
      <c r="G10" s="13">
        <v>28325</v>
      </c>
      <c r="H10" s="13">
        <v>20305</v>
      </c>
      <c r="I10" s="13">
        <v>11170</v>
      </c>
      <c r="J10" s="13">
        <v>5898</v>
      </c>
      <c r="K10" s="13">
        <v>7496</v>
      </c>
      <c r="L10" s="13">
        <v>8487</v>
      </c>
      <c r="M10" s="13">
        <v>16540</v>
      </c>
      <c r="N10" s="13">
        <v>10986</v>
      </c>
      <c r="O10" s="13">
        <v>27705</v>
      </c>
      <c r="P10" s="11">
        <f t="shared" si="3"/>
        <v>276854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239589</v>
      </c>
      <c r="C12" s="17">
        <f t="shared" si="4"/>
        <v>325372</v>
      </c>
      <c r="D12" s="17">
        <f t="shared" si="4"/>
        <v>294586</v>
      </c>
      <c r="E12" s="17">
        <f>SUM(E13:E15)</f>
        <v>42762</v>
      </c>
      <c r="F12" s="17">
        <f>SUM(F13:F15)</f>
        <v>125893</v>
      </c>
      <c r="G12" s="17">
        <f t="shared" si="4"/>
        <v>208856</v>
      </c>
      <c r="H12" s="17">
        <f t="shared" si="4"/>
        <v>159828</v>
      </c>
      <c r="I12" s="17">
        <f t="shared" si="4"/>
        <v>121923</v>
      </c>
      <c r="J12" s="17">
        <f t="shared" si="4"/>
        <v>68018</v>
      </c>
      <c r="K12" s="17">
        <f t="shared" si="4"/>
        <v>69579</v>
      </c>
      <c r="L12" s="17">
        <f t="shared" si="4"/>
        <v>131537</v>
      </c>
      <c r="M12" s="17">
        <f t="shared" si="4"/>
        <v>200018</v>
      </c>
      <c r="N12" s="17">
        <f t="shared" si="4"/>
        <v>67211</v>
      </c>
      <c r="O12" s="17">
        <f t="shared" si="4"/>
        <v>154433</v>
      </c>
      <c r="P12" s="11">
        <f t="shared" si="3"/>
        <v>2209605</v>
      </c>
      <c r="Q12"/>
      <c r="R12"/>
      <c r="S12"/>
    </row>
    <row r="13" spans="1:19" s="58" customFormat="1" ht="17.25" customHeight="1">
      <c r="A13" s="63" t="s">
        <v>12</v>
      </c>
      <c r="B13" s="64">
        <v>108732</v>
      </c>
      <c r="C13" s="64">
        <v>155762</v>
      </c>
      <c r="D13" s="64">
        <v>146243</v>
      </c>
      <c r="E13" s="64">
        <v>22497</v>
      </c>
      <c r="F13" s="64">
        <v>63095</v>
      </c>
      <c r="G13" s="64">
        <v>100112</v>
      </c>
      <c r="H13" s="64">
        <v>74001</v>
      </c>
      <c r="I13" s="64">
        <v>60589</v>
      </c>
      <c r="J13" s="64">
        <v>30740</v>
      </c>
      <c r="K13" s="64">
        <v>32284</v>
      </c>
      <c r="L13" s="64">
        <v>61561</v>
      </c>
      <c r="M13" s="64">
        <v>89261</v>
      </c>
      <c r="N13" s="64">
        <v>27998</v>
      </c>
      <c r="O13" s="64">
        <v>69353</v>
      </c>
      <c r="P13" s="11">
        <f t="shared" si="3"/>
        <v>1042228</v>
      </c>
      <c r="Q13" s="65"/>
      <c r="R13" s="66"/>
      <c r="S13"/>
    </row>
    <row r="14" spans="1:19" s="58" customFormat="1" ht="17.25" customHeight="1">
      <c r="A14" s="63" t="s">
        <v>13</v>
      </c>
      <c r="B14" s="64">
        <v>117166</v>
      </c>
      <c r="C14" s="64">
        <v>147519</v>
      </c>
      <c r="D14" s="64">
        <v>132610</v>
      </c>
      <c r="E14" s="64">
        <v>17107</v>
      </c>
      <c r="F14" s="64">
        <v>57509</v>
      </c>
      <c r="G14" s="64">
        <v>96522</v>
      </c>
      <c r="H14" s="64">
        <v>77619</v>
      </c>
      <c r="I14" s="64">
        <v>55779</v>
      </c>
      <c r="J14" s="64">
        <v>34143</v>
      </c>
      <c r="K14" s="64">
        <v>33953</v>
      </c>
      <c r="L14" s="64">
        <v>65357</v>
      </c>
      <c r="M14" s="64">
        <v>100974</v>
      </c>
      <c r="N14" s="64">
        <v>30496</v>
      </c>
      <c r="O14" s="64">
        <v>73863</v>
      </c>
      <c r="P14" s="11">
        <f t="shared" si="3"/>
        <v>1040617</v>
      </c>
      <c r="Q14" s="65"/>
      <c r="R14"/>
      <c r="S14"/>
    </row>
    <row r="15" spans="1:19" ht="17.25" customHeight="1">
      <c r="A15" s="14" t="s">
        <v>14</v>
      </c>
      <c r="B15" s="13">
        <v>13691</v>
      </c>
      <c r="C15" s="13">
        <v>22091</v>
      </c>
      <c r="D15" s="13">
        <v>15733</v>
      </c>
      <c r="E15" s="13">
        <v>3158</v>
      </c>
      <c r="F15" s="13">
        <v>5289</v>
      </c>
      <c r="G15" s="13">
        <v>12222</v>
      </c>
      <c r="H15" s="13">
        <v>8208</v>
      </c>
      <c r="I15" s="13">
        <v>5555</v>
      </c>
      <c r="J15" s="13">
        <v>3135</v>
      </c>
      <c r="K15" s="13">
        <v>3342</v>
      </c>
      <c r="L15" s="13">
        <v>4619</v>
      </c>
      <c r="M15" s="13">
        <v>9783</v>
      </c>
      <c r="N15" s="13">
        <v>8717</v>
      </c>
      <c r="O15" s="13">
        <v>11217</v>
      </c>
      <c r="P15" s="11">
        <f t="shared" si="3"/>
        <v>126760</v>
      </c>
      <c r="Q15"/>
      <c r="R15"/>
      <c r="S15"/>
    </row>
    <row r="16" spans="1:16" ht="17.25" customHeight="1">
      <c r="A16" s="15" t="s">
        <v>27</v>
      </c>
      <c r="B16" s="13">
        <f>B17+B18+B19</f>
        <v>12812</v>
      </c>
      <c r="C16" s="13">
        <f aca="true" t="shared" si="5" ref="C16:O16">C17+C18+C19</f>
        <v>18589</v>
      </c>
      <c r="D16" s="13">
        <f t="shared" si="5"/>
        <v>15745</v>
      </c>
      <c r="E16" s="13">
        <f>E17+E18+E19</f>
        <v>2750</v>
      </c>
      <c r="F16" s="13">
        <f>F17+F18+F19</f>
        <v>7233</v>
      </c>
      <c r="G16" s="13">
        <f t="shared" si="5"/>
        <v>11256</v>
      </c>
      <c r="H16" s="13">
        <f t="shared" si="5"/>
        <v>9335</v>
      </c>
      <c r="I16" s="13">
        <f t="shared" si="5"/>
        <v>8323</v>
      </c>
      <c r="J16" s="13">
        <f t="shared" si="5"/>
        <v>4840</v>
      </c>
      <c r="K16" s="13">
        <f t="shared" si="5"/>
        <v>4202</v>
      </c>
      <c r="L16" s="13">
        <f t="shared" si="5"/>
        <v>9329</v>
      </c>
      <c r="M16" s="13">
        <f t="shared" si="5"/>
        <v>12378</v>
      </c>
      <c r="N16" s="13">
        <f t="shared" si="5"/>
        <v>5072</v>
      </c>
      <c r="O16" s="13">
        <f t="shared" si="5"/>
        <v>7497</v>
      </c>
      <c r="P16" s="11">
        <f t="shared" si="3"/>
        <v>129361</v>
      </c>
    </row>
    <row r="17" spans="1:19" ht="17.25" customHeight="1">
      <c r="A17" s="14" t="s">
        <v>28</v>
      </c>
      <c r="B17" s="13">
        <v>12800</v>
      </c>
      <c r="C17" s="13">
        <v>18577</v>
      </c>
      <c r="D17" s="13">
        <v>15730</v>
      </c>
      <c r="E17" s="13">
        <v>2746</v>
      </c>
      <c r="F17" s="13">
        <v>7226</v>
      </c>
      <c r="G17" s="13">
        <v>11243</v>
      </c>
      <c r="H17" s="13">
        <v>9319</v>
      </c>
      <c r="I17" s="13">
        <v>8315</v>
      </c>
      <c r="J17" s="13">
        <v>4836</v>
      </c>
      <c r="K17" s="13">
        <v>4196</v>
      </c>
      <c r="L17" s="13">
        <v>9313</v>
      </c>
      <c r="M17" s="13">
        <v>12363</v>
      </c>
      <c r="N17" s="13">
        <v>5059</v>
      </c>
      <c r="O17" s="13">
        <v>7486</v>
      </c>
      <c r="P17" s="11">
        <f t="shared" si="3"/>
        <v>129209</v>
      </c>
      <c r="Q17"/>
      <c r="R17"/>
      <c r="S17"/>
    </row>
    <row r="18" spans="1:19" ht="17.25" customHeight="1">
      <c r="A18" s="14" t="s">
        <v>29</v>
      </c>
      <c r="B18" s="13">
        <v>9</v>
      </c>
      <c r="C18" s="13">
        <v>4</v>
      </c>
      <c r="D18" s="13">
        <v>5</v>
      </c>
      <c r="E18" s="13">
        <v>4</v>
      </c>
      <c r="F18" s="13">
        <v>3</v>
      </c>
      <c r="G18" s="13">
        <v>5</v>
      </c>
      <c r="H18" s="13">
        <v>10</v>
      </c>
      <c r="I18" s="13">
        <v>6</v>
      </c>
      <c r="J18" s="13">
        <v>3</v>
      </c>
      <c r="K18" s="13">
        <v>6</v>
      </c>
      <c r="L18" s="13">
        <v>5</v>
      </c>
      <c r="M18" s="13">
        <v>12</v>
      </c>
      <c r="N18" s="13">
        <v>8</v>
      </c>
      <c r="O18" s="13">
        <v>8</v>
      </c>
      <c r="P18" s="11">
        <f t="shared" si="3"/>
        <v>88</v>
      </c>
      <c r="Q18"/>
      <c r="R18"/>
      <c r="S18"/>
    </row>
    <row r="19" spans="1:19" ht="17.25" customHeight="1">
      <c r="A19" s="14" t="s">
        <v>30</v>
      </c>
      <c r="B19" s="13">
        <v>3</v>
      </c>
      <c r="C19" s="13">
        <v>8</v>
      </c>
      <c r="D19" s="13">
        <v>10</v>
      </c>
      <c r="E19" s="13">
        <v>0</v>
      </c>
      <c r="F19" s="13">
        <v>4</v>
      </c>
      <c r="G19" s="13">
        <v>8</v>
      </c>
      <c r="H19" s="13">
        <v>6</v>
      </c>
      <c r="I19" s="13">
        <v>2</v>
      </c>
      <c r="J19" s="13">
        <v>1</v>
      </c>
      <c r="K19" s="13">
        <v>0</v>
      </c>
      <c r="L19" s="13">
        <v>11</v>
      </c>
      <c r="M19" s="13">
        <v>3</v>
      </c>
      <c r="N19" s="13">
        <v>5</v>
      </c>
      <c r="O19" s="13">
        <v>3</v>
      </c>
      <c r="P19" s="11">
        <f t="shared" si="3"/>
        <v>64</v>
      </c>
      <c r="Q19"/>
      <c r="R19"/>
      <c r="S19"/>
    </row>
    <row r="20" spans="1:19" ht="17.25" customHeight="1">
      <c r="A20" s="16" t="s">
        <v>15</v>
      </c>
      <c r="B20" s="11">
        <f>+B21+B22+B23</f>
        <v>167790</v>
      </c>
      <c r="C20" s="11">
        <f aca="true" t="shared" si="6" ref="C20:O20">+C21+C22+C23</f>
        <v>196244</v>
      </c>
      <c r="D20" s="11">
        <f t="shared" si="6"/>
        <v>206308</v>
      </c>
      <c r="E20" s="11">
        <f>+E21+E22+E23</f>
        <v>32729</v>
      </c>
      <c r="F20" s="11">
        <f>+F21+F22+F23</f>
        <v>83638</v>
      </c>
      <c r="G20" s="11">
        <f t="shared" si="6"/>
        <v>126622</v>
      </c>
      <c r="H20" s="11">
        <f t="shared" si="6"/>
        <v>97923</v>
      </c>
      <c r="I20" s="11">
        <f t="shared" si="6"/>
        <v>111732</v>
      </c>
      <c r="J20" s="11">
        <f t="shared" si="6"/>
        <v>50848</v>
      </c>
      <c r="K20" s="11">
        <f t="shared" si="6"/>
        <v>50598</v>
      </c>
      <c r="L20" s="11">
        <f t="shared" si="6"/>
        <v>118357</v>
      </c>
      <c r="M20" s="11">
        <f t="shared" si="6"/>
        <v>159247</v>
      </c>
      <c r="N20" s="11">
        <f t="shared" si="6"/>
        <v>48899</v>
      </c>
      <c r="O20" s="11">
        <f t="shared" si="6"/>
        <v>83378</v>
      </c>
      <c r="P20" s="11">
        <f t="shared" si="3"/>
        <v>1534313</v>
      </c>
      <c r="Q20"/>
      <c r="R20"/>
      <c r="S20"/>
    </row>
    <row r="21" spans="1:19" s="58" customFormat="1" ht="17.25" customHeight="1">
      <c r="A21" s="53" t="s">
        <v>16</v>
      </c>
      <c r="B21" s="64">
        <v>82090</v>
      </c>
      <c r="C21" s="64">
        <v>104432</v>
      </c>
      <c r="D21" s="64">
        <v>113645</v>
      </c>
      <c r="E21" s="64">
        <v>19335</v>
      </c>
      <c r="F21" s="64">
        <v>45162</v>
      </c>
      <c r="G21" s="64">
        <v>66955</v>
      </c>
      <c r="H21" s="64">
        <v>49793</v>
      </c>
      <c r="I21" s="64">
        <v>60638</v>
      </c>
      <c r="J21" s="64">
        <v>25038</v>
      </c>
      <c r="K21" s="64">
        <v>25886</v>
      </c>
      <c r="L21" s="64">
        <v>59196</v>
      </c>
      <c r="M21" s="64">
        <v>76590</v>
      </c>
      <c r="N21" s="64">
        <v>26700</v>
      </c>
      <c r="O21" s="64">
        <v>41563</v>
      </c>
      <c r="P21" s="11">
        <f t="shared" si="3"/>
        <v>797023</v>
      </c>
      <c r="Q21" s="65"/>
      <c r="R21"/>
      <c r="S21"/>
    </row>
    <row r="22" spans="1:19" s="58" customFormat="1" ht="17.25" customHeight="1">
      <c r="A22" s="53" t="s">
        <v>17</v>
      </c>
      <c r="B22" s="64">
        <v>79736</v>
      </c>
      <c r="C22" s="64">
        <v>84064</v>
      </c>
      <c r="D22" s="64">
        <v>85957</v>
      </c>
      <c r="E22" s="64">
        <v>12170</v>
      </c>
      <c r="F22" s="64">
        <v>36163</v>
      </c>
      <c r="G22" s="64">
        <v>55623</v>
      </c>
      <c r="H22" s="64">
        <v>45033</v>
      </c>
      <c r="I22" s="64">
        <v>48100</v>
      </c>
      <c r="J22" s="64">
        <v>24483</v>
      </c>
      <c r="K22" s="64">
        <v>23273</v>
      </c>
      <c r="L22" s="64">
        <v>56315</v>
      </c>
      <c r="M22" s="64">
        <v>77542</v>
      </c>
      <c r="N22" s="64">
        <v>19241</v>
      </c>
      <c r="O22" s="64">
        <v>38193</v>
      </c>
      <c r="P22" s="11">
        <f t="shared" si="3"/>
        <v>685893</v>
      </c>
      <c r="Q22" s="65"/>
      <c r="R22"/>
      <c r="S22"/>
    </row>
    <row r="23" spans="1:19" ht="17.25" customHeight="1">
      <c r="A23" s="12" t="s">
        <v>18</v>
      </c>
      <c r="B23" s="13">
        <v>5964</v>
      </c>
      <c r="C23" s="13">
        <v>7748</v>
      </c>
      <c r="D23" s="13">
        <v>6706</v>
      </c>
      <c r="E23" s="13">
        <v>1224</v>
      </c>
      <c r="F23" s="13">
        <v>2313</v>
      </c>
      <c r="G23" s="13">
        <v>4044</v>
      </c>
      <c r="H23" s="13">
        <v>3097</v>
      </c>
      <c r="I23" s="13">
        <v>2994</v>
      </c>
      <c r="J23" s="13">
        <v>1327</v>
      </c>
      <c r="K23" s="13">
        <v>1439</v>
      </c>
      <c r="L23" s="13">
        <v>2846</v>
      </c>
      <c r="M23" s="13">
        <v>5115</v>
      </c>
      <c r="N23" s="13">
        <v>2958</v>
      </c>
      <c r="O23" s="13">
        <v>3622</v>
      </c>
      <c r="P23" s="11">
        <f t="shared" si="3"/>
        <v>51397</v>
      </c>
      <c r="Q23"/>
      <c r="R23"/>
      <c r="S23"/>
    </row>
    <row r="24" spans="1:19" ht="17.25" customHeight="1">
      <c r="A24" s="16" t="s">
        <v>19</v>
      </c>
      <c r="B24" s="13">
        <f>+B25+B26</f>
        <v>130128</v>
      </c>
      <c r="C24" s="13">
        <f aca="true" t="shared" si="7" ref="C24:O24">+C25+C26</f>
        <v>186634</v>
      </c>
      <c r="D24" s="13">
        <f t="shared" si="7"/>
        <v>199270</v>
      </c>
      <c r="E24" s="13">
        <f>+E25+E26</f>
        <v>32811</v>
      </c>
      <c r="F24" s="13">
        <f>+F25+F26</f>
        <v>91628</v>
      </c>
      <c r="G24" s="13">
        <f t="shared" si="7"/>
        <v>119798</v>
      </c>
      <c r="H24" s="13">
        <f t="shared" si="7"/>
        <v>77175</v>
      </c>
      <c r="I24" s="13">
        <f t="shared" si="7"/>
        <v>59913</v>
      </c>
      <c r="J24" s="13">
        <f t="shared" si="7"/>
        <v>20129</v>
      </c>
      <c r="K24" s="13">
        <f t="shared" si="7"/>
        <v>25575</v>
      </c>
      <c r="L24" s="13">
        <f t="shared" si="7"/>
        <v>56189</v>
      </c>
      <c r="M24" s="13">
        <f t="shared" si="7"/>
        <v>77566</v>
      </c>
      <c r="N24" s="13">
        <f t="shared" si="7"/>
        <v>33212</v>
      </c>
      <c r="O24" s="13">
        <f t="shared" si="7"/>
        <v>62267</v>
      </c>
      <c r="P24" s="11">
        <f t="shared" si="3"/>
        <v>1172295</v>
      </c>
      <c r="Q24" s="44"/>
      <c r="R24"/>
      <c r="S24"/>
    </row>
    <row r="25" spans="1:19" ht="17.25" customHeight="1">
      <c r="A25" s="12" t="s">
        <v>32</v>
      </c>
      <c r="B25" s="13">
        <v>84941</v>
      </c>
      <c r="C25" s="13">
        <v>127352</v>
      </c>
      <c r="D25" s="13">
        <v>136750</v>
      </c>
      <c r="E25" s="13">
        <v>24472</v>
      </c>
      <c r="F25" s="13">
        <v>59014</v>
      </c>
      <c r="G25" s="13">
        <v>83165</v>
      </c>
      <c r="H25" s="13">
        <v>52013</v>
      </c>
      <c r="I25" s="13">
        <v>41957</v>
      </c>
      <c r="J25" s="13">
        <v>14853</v>
      </c>
      <c r="K25" s="13">
        <v>19255</v>
      </c>
      <c r="L25" s="13">
        <v>36953</v>
      </c>
      <c r="M25" s="13">
        <v>54392</v>
      </c>
      <c r="N25" s="13">
        <v>23983</v>
      </c>
      <c r="O25" s="13">
        <v>41598</v>
      </c>
      <c r="P25" s="11">
        <f t="shared" si="3"/>
        <v>800698</v>
      </c>
      <c r="Q25" s="43"/>
      <c r="R25"/>
      <c r="S25"/>
    </row>
    <row r="26" spans="1:19" ht="17.25" customHeight="1">
      <c r="A26" s="12" t="s">
        <v>33</v>
      </c>
      <c r="B26" s="13">
        <v>45187</v>
      </c>
      <c r="C26" s="13">
        <v>59282</v>
      </c>
      <c r="D26" s="13">
        <v>62520</v>
      </c>
      <c r="E26" s="13">
        <v>8339</v>
      </c>
      <c r="F26" s="13">
        <v>32614</v>
      </c>
      <c r="G26" s="13">
        <v>36633</v>
      </c>
      <c r="H26" s="13">
        <v>25162</v>
      </c>
      <c r="I26" s="13">
        <v>17956</v>
      </c>
      <c r="J26" s="13">
        <v>5276</v>
      </c>
      <c r="K26" s="13">
        <v>6320</v>
      </c>
      <c r="L26" s="13">
        <v>19236</v>
      </c>
      <c r="M26" s="13">
        <v>23174</v>
      </c>
      <c r="N26" s="13">
        <v>9229</v>
      </c>
      <c r="O26" s="13">
        <v>20669</v>
      </c>
      <c r="P26" s="11">
        <f t="shared" si="3"/>
        <v>371597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6914</v>
      </c>
      <c r="O27" s="11">
        <v>0</v>
      </c>
      <c r="P27" s="11">
        <f t="shared" si="3"/>
        <v>6914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2"/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1.055539519952541</v>
      </c>
      <c r="C32" s="79">
        <v>1.029587844290496</v>
      </c>
      <c r="D32" s="31">
        <v>0</v>
      </c>
      <c r="E32" s="31">
        <v>0</v>
      </c>
      <c r="F32" s="31">
        <v>0</v>
      </c>
      <c r="G32" s="31">
        <v>0</v>
      </c>
      <c r="H32" s="79">
        <v>1.020138124384452</v>
      </c>
      <c r="I32" s="31">
        <v>0</v>
      </c>
      <c r="J32" s="79">
        <v>1.1056606050992</v>
      </c>
      <c r="K32" s="79">
        <v>1.1920905069959</v>
      </c>
      <c r="L32" s="31">
        <v>0</v>
      </c>
      <c r="M32" s="79">
        <v>1.067969566658071</v>
      </c>
      <c r="N32" s="79">
        <v>1.140110442050221</v>
      </c>
      <c r="O32" s="79">
        <v>1.066905343974092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2088548.0499999998</v>
      </c>
      <c r="C42" s="22">
        <f t="shared" si="10"/>
        <v>3009938.22</v>
      </c>
      <c r="D42" s="22">
        <f t="shared" si="10"/>
        <v>2930583.5499999993</v>
      </c>
      <c r="E42" s="22">
        <f t="shared" si="10"/>
        <v>624010.96</v>
      </c>
      <c r="F42" s="22">
        <f t="shared" si="10"/>
        <v>1074065.2300000002</v>
      </c>
      <c r="G42" s="22">
        <f t="shared" si="10"/>
        <v>1689467.3699999999</v>
      </c>
      <c r="H42" s="22">
        <f t="shared" si="10"/>
        <v>1447567.95</v>
      </c>
      <c r="I42" s="22">
        <f t="shared" si="10"/>
        <v>1084632.14</v>
      </c>
      <c r="J42" s="22">
        <f t="shared" si="10"/>
        <v>566663.6</v>
      </c>
      <c r="K42" s="22">
        <f t="shared" si="10"/>
        <v>608530.62</v>
      </c>
      <c r="L42" s="22">
        <f t="shared" si="10"/>
        <v>924694.7700000001</v>
      </c>
      <c r="M42" s="22">
        <f t="shared" si="10"/>
        <v>1477539.31</v>
      </c>
      <c r="N42" s="22">
        <f t="shared" si="10"/>
        <v>712247.01</v>
      </c>
      <c r="O42" s="22">
        <f t="shared" si="10"/>
        <v>1192135.8699999999</v>
      </c>
      <c r="P42" s="22">
        <f aca="true" t="shared" si="11" ref="P42:P47">SUM(B42:O42)</f>
        <v>19430624.65</v>
      </c>
      <c r="Q42"/>
      <c r="R42"/>
      <c r="S42"/>
    </row>
    <row r="43" spans="1:19" ht="17.25" customHeight="1">
      <c r="A43" s="16" t="s">
        <v>59</v>
      </c>
      <c r="B43" s="23">
        <f>SUM(B44:B52)</f>
        <v>2071090.63</v>
      </c>
      <c r="C43" s="23">
        <f aca="true" t="shared" si="12" ref="C43:O43">SUM(C44:C52)</f>
        <v>2985706.24</v>
      </c>
      <c r="D43" s="23">
        <f t="shared" si="12"/>
        <v>2922472.7899999996</v>
      </c>
      <c r="E43" s="23">
        <f t="shared" si="12"/>
        <v>624010.96</v>
      </c>
      <c r="F43" s="23">
        <f t="shared" si="12"/>
        <v>1066813.6300000001</v>
      </c>
      <c r="G43" s="23">
        <f t="shared" si="12"/>
        <v>1666412.3499999999</v>
      </c>
      <c r="H43" s="23">
        <f t="shared" si="12"/>
        <v>1447567.95</v>
      </c>
      <c r="I43" s="23">
        <f t="shared" si="12"/>
        <v>1075892.5999999999</v>
      </c>
      <c r="J43" s="23">
        <f t="shared" si="12"/>
        <v>565091.09</v>
      </c>
      <c r="K43" s="23">
        <f t="shared" si="12"/>
        <v>602877.76</v>
      </c>
      <c r="L43" s="23">
        <f t="shared" si="12"/>
        <v>923229.9800000001</v>
      </c>
      <c r="M43" s="23">
        <f t="shared" si="12"/>
        <v>1468600.32</v>
      </c>
      <c r="N43" s="23">
        <f t="shared" si="12"/>
        <v>707896.62</v>
      </c>
      <c r="O43" s="23">
        <f t="shared" si="12"/>
        <v>1188786.23</v>
      </c>
      <c r="P43" s="23">
        <f t="shared" si="11"/>
        <v>19316449.150000002</v>
      </c>
      <c r="Q43"/>
      <c r="R43"/>
      <c r="S43"/>
    </row>
    <row r="44" spans="1:19" ht="17.25" customHeight="1">
      <c r="A44" s="34" t="s">
        <v>54</v>
      </c>
      <c r="B44" s="23">
        <f>ROUND(B30*B7,2)</f>
        <v>1941691.45</v>
      </c>
      <c r="C44" s="23">
        <f aca="true" t="shared" si="13" ref="C44:O44">ROUND(C30*C7,2)</f>
        <v>2874414.5</v>
      </c>
      <c r="D44" s="23">
        <f t="shared" si="13"/>
        <v>2916087.03</v>
      </c>
      <c r="E44" s="23">
        <f t="shared" si="13"/>
        <v>624010.96</v>
      </c>
      <c r="F44" s="23">
        <f t="shared" si="13"/>
        <v>1064596.59</v>
      </c>
      <c r="G44" s="23">
        <f t="shared" si="13"/>
        <v>1662966.95</v>
      </c>
      <c r="H44" s="23">
        <f t="shared" si="13"/>
        <v>1408792.39</v>
      </c>
      <c r="I44" s="23">
        <f t="shared" si="13"/>
        <v>1072515.68</v>
      </c>
      <c r="J44" s="23">
        <f t="shared" si="13"/>
        <v>525937.16</v>
      </c>
      <c r="K44" s="23">
        <f t="shared" si="13"/>
        <v>524025.09</v>
      </c>
      <c r="L44" s="23">
        <f t="shared" si="13"/>
        <v>920974.42</v>
      </c>
      <c r="M44" s="23">
        <f t="shared" si="13"/>
        <v>1328875.05</v>
      </c>
      <c r="N44" s="23">
        <f t="shared" si="13"/>
        <v>617415.55</v>
      </c>
      <c r="O44" s="23">
        <f t="shared" si="13"/>
        <v>1110380.3</v>
      </c>
      <c r="P44" s="23">
        <f t="shared" si="11"/>
        <v>18592683.12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107840.61</v>
      </c>
      <c r="C49" s="35">
        <f>ROUND((C32-1)*C44,2)</f>
        <v>85047.73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28370.44</v>
      </c>
      <c r="I49" s="36">
        <f t="shared" si="14"/>
        <v>0</v>
      </c>
      <c r="J49" s="35">
        <f>ROUND((J32-1)*J44,2)</f>
        <v>55570.84</v>
      </c>
      <c r="K49" s="35">
        <f>ROUND((K32-1)*K44,2)</f>
        <v>100660.25</v>
      </c>
      <c r="L49" s="36">
        <f t="shared" si="14"/>
        <v>0</v>
      </c>
      <c r="M49" s="35">
        <f>ROUND((M32-1)*M44,2)</f>
        <v>90323.06</v>
      </c>
      <c r="N49" s="35">
        <f>ROUND((N32-1)*N44,2)</f>
        <v>86506.37</v>
      </c>
      <c r="O49" s="35">
        <f>ROUND((O32-1)*O44,2)</f>
        <v>74290.38</v>
      </c>
      <c r="P49" s="23">
        <f aca="true" t="shared" si="15" ref="P49:P55">SUM(B49:O49)</f>
        <v>628609.68</v>
      </c>
      <c r="Q49"/>
      <c r="R49"/>
      <c r="S49"/>
    </row>
    <row r="50" spans="1:19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147</v>
      </c>
      <c r="B51" s="35">
        <v>-10135.1</v>
      </c>
      <c r="C51" s="35">
        <v>-15385.38</v>
      </c>
      <c r="D51" s="36">
        <v>0</v>
      </c>
      <c r="E51" s="36">
        <v>0</v>
      </c>
      <c r="F51" s="36">
        <v>0</v>
      </c>
      <c r="G51" s="36">
        <v>0</v>
      </c>
      <c r="H51" s="35">
        <v>-6992.24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-3666.66</v>
      </c>
      <c r="O51" s="35">
        <v>-5993.35</v>
      </c>
      <c r="P51" s="35">
        <f t="shared" si="15"/>
        <v>-54951.24</v>
      </c>
      <c r="Q51"/>
      <c r="R51"/>
      <c r="S51"/>
    </row>
    <row r="52" spans="1:19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-5428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-1008.9</v>
      </c>
      <c r="O52" s="35">
        <v>0</v>
      </c>
      <c r="P52" s="35">
        <f t="shared" si="15"/>
        <v>-47441.549999999996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5652.86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114175.5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-196477.27000000002</v>
      </c>
      <c r="C57" s="35">
        <f t="shared" si="16"/>
        <v>-227936.41</v>
      </c>
      <c r="D57" s="35">
        <f t="shared" si="16"/>
        <v>-209067.08000000002</v>
      </c>
      <c r="E57" s="35">
        <f t="shared" si="16"/>
        <v>-145585.34</v>
      </c>
      <c r="F57" s="35">
        <f t="shared" si="16"/>
        <v>-74393.01</v>
      </c>
      <c r="G57" s="35">
        <f t="shared" si="16"/>
        <v>-233103.88</v>
      </c>
      <c r="H57" s="35">
        <f t="shared" si="16"/>
        <v>-105114.85</v>
      </c>
      <c r="I57" s="35">
        <f t="shared" si="16"/>
        <v>-133906.91</v>
      </c>
      <c r="J57" s="35">
        <f t="shared" si="16"/>
        <v>-44856.61</v>
      </c>
      <c r="K57" s="35">
        <f t="shared" si="16"/>
        <v>-50737.24999999999</v>
      </c>
      <c r="L57" s="35">
        <f t="shared" si="16"/>
        <v>-65899.95999999999</v>
      </c>
      <c r="M57" s="35">
        <f t="shared" si="16"/>
        <v>-116627.26000000001</v>
      </c>
      <c r="N57" s="35">
        <f t="shared" si="16"/>
        <v>-52143.44</v>
      </c>
      <c r="O57" s="35">
        <f t="shared" si="16"/>
        <v>-127896.05</v>
      </c>
      <c r="P57" s="35">
        <f aca="true" t="shared" si="17" ref="P57:P65">SUM(B57:O57)</f>
        <v>-1783745.32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-182625.91</v>
      </c>
      <c r="C58" s="35">
        <f t="shared" si="18"/>
        <v>-207807.63</v>
      </c>
      <c r="D58" s="35">
        <f t="shared" si="18"/>
        <v>-188990.69</v>
      </c>
      <c r="E58" s="35">
        <f t="shared" si="18"/>
        <v>-30792.3</v>
      </c>
      <c r="F58" s="35">
        <f t="shared" si="18"/>
        <v>-64487.1</v>
      </c>
      <c r="G58" s="35">
        <f t="shared" si="18"/>
        <v>-219773.88</v>
      </c>
      <c r="H58" s="35">
        <f t="shared" si="18"/>
        <v>-87556.6</v>
      </c>
      <c r="I58" s="35">
        <f t="shared" si="18"/>
        <v>-125508.73000000001</v>
      </c>
      <c r="J58" s="35">
        <f t="shared" si="18"/>
        <v>-35678.82</v>
      </c>
      <c r="K58" s="35">
        <f t="shared" si="18"/>
        <v>-46819.979999999996</v>
      </c>
      <c r="L58" s="35">
        <f t="shared" si="18"/>
        <v>-57924.509999999995</v>
      </c>
      <c r="M58" s="35">
        <f t="shared" si="18"/>
        <v>-104565.44</v>
      </c>
      <c r="N58" s="35">
        <f t="shared" si="18"/>
        <v>-47239.8</v>
      </c>
      <c r="O58" s="35">
        <f t="shared" si="18"/>
        <v>-119131.5</v>
      </c>
      <c r="P58" s="35">
        <f t="shared" si="17"/>
        <v>-1518902.8900000001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-140691.7</v>
      </c>
      <c r="C59" s="55">
        <f aca="true" t="shared" si="19" ref="C59:O59">-ROUND(C9*$D$3,2)</f>
        <v>-200655.2</v>
      </c>
      <c r="D59" s="55">
        <f t="shared" si="19"/>
        <v>-165124.3</v>
      </c>
      <c r="E59" s="55">
        <f t="shared" si="19"/>
        <v>-30792.3</v>
      </c>
      <c r="F59" s="55">
        <f t="shared" si="19"/>
        <v>-64487.1</v>
      </c>
      <c r="G59" s="55">
        <f t="shared" si="19"/>
        <v>-121797.5</v>
      </c>
      <c r="H59" s="55">
        <v>-87556.6</v>
      </c>
      <c r="I59" s="55">
        <f t="shared" si="19"/>
        <v>-48031</v>
      </c>
      <c r="J59" s="55">
        <f t="shared" si="19"/>
        <v>-25361.4</v>
      </c>
      <c r="K59" s="55">
        <f t="shared" si="19"/>
        <v>-32232.8</v>
      </c>
      <c r="L59" s="55">
        <f t="shared" si="19"/>
        <v>-36494.1</v>
      </c>
      <c r="M59" s="55">
        <f t="shared" si="19"/>
        <v>-71122</v>
      </c>
      <c r="N59" s="55">
        <f t="shared" si="19"/>
        <v>-47239.8</v>
      </c>
      <c r="O59" s="55">
        <f t="shared" si="19"/>
        <v>-119131.5</v>
      </c>
      <c r="P59" s="55">
        <f t="shared" si="17"/>
        <v>-1190717.3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-8.6</v>
      </c>
      <c r="C61" s="35">
        <v>-4.3</v>
      </c>
      <c r="D61" s="35">
        <v>-68.8</v>
      </c>
      <c r="E61" s="19">
        <v>0</v>
      </c>
      <c r="F61" s="19">
        <v>0</v>
      </c>
      <c r="G61" s="35">
        <v>-60.2</v>
      </c>
      <c r="H61" s="19">
        <v>0</v>
      </c>
      <c r="I61" s="35">
        <v>-98.9</v>
      </c>
      <c r="J61" s="35">
        <v>-9.45</v>
      </c>
      <c r="K61" s="35">
        <v>-13.37</v>
      </c>
      <c r="L61" s="35">
        <v>-19.64</v>
      </c>
      <c r="M61" s="35">
        <v>-30.64</v>
      </c>
      <c r="N61" s="19">
        <v>0</v>
      </c>
      <c r="O61" s="19">
        <v>0</v>
      </c>
      <c r="P61" s="35">
        <f t="shared" si="17"/>
        <v>-313.8999999999999</v>
      </c>
      <c r="Q61"/>
      <c r="R61"/>
      <c r="S61"/>
    </row>
    <row r="62" spans="1:19" ht="18.75" customHeight="1">
      <c r="A62" s="12" t="s">
        <v>66</v>
      </c>
      <c r="B62" s="35">
        <v>-4454.8</v>
      </c>
      <c r="C62" s="35">
        <v>-2287.6</v>
      </c>
      <c r="D62" s="35">
        <v>-2016.7</v>
      </c>
      <c r="E62" s="19">
        <v>0</v>
      </c>
      <c r="F62" s="19">
        <v>0</v>
      </c>
      <c r="G62" s="35">
        <v>-2859.5</v>
      </c>
      <c r="H62" s="19">
        <v>0</v>
      </c>
      <c r="I62" s="35">
        <v>-1505</v>
      </c>
      <c r="J62" s="35">
        <v>-147.92</v>
      </c>
      <c r="K62" s="35">
        <v>-209.14</v>
      </c>
      <c r="L62" s="35">
        <v>-307.25</v>
      </c>
      <c r="M62" s="35">
        <v>-479.49</v>
      </c>
      <c r="N62" s="19">
        <v>0</v>
      </c>
      <c r="O62" s="19">
        <v>0</v>
      </c>
      <c r="P62" s="35">
        <f t="shared" si="17"/>
        <v>-14267.4</v>
      </c>
      <c r="Q62"/>
      <c r="R62"/>
      <c r="S62"/>
    </row>
    <row r="63" spans="1:19" ht="18.75" customHeight="1">
      <c r="A63" s="12" t="s">
        <v>67</v>
      </c>
      <c r="B63" s="35">
        <v>-37470.81</v>
      </c>
      <c r="C63" s="35">
        <v>-4860.53</v>
      </c>
      <c r="D63" s="35">
        <v>-21780.89</v>
      </c>
      <c r="E63" s="19">
        <v>0</v>
      </c>
      <c r="F63" s="19">
        <v>0</v>
      </c>
      <c r="G63" s="35">
        <v>-95056.68</v>
      </c>
      <c r="H63" s="19">
        <v>0</v>
      </c>
      <c r="I63" s="35">
        <v>-75873.83</v>
      </c>
      <c r="J63" s="35">
        <v>-10160.05</v>
      </c>
      <c r="K63" s="35">
        <v>-14364.67</v>
      </c>
      <c r="L63" s="35">
        <v>-21103.52</v>
      </c>
      <c r="M63" s="35">
        <v>-32933.31</v>
      </c>
      <c r="N63" s="19">
        <v>0</v>
      </c>
      <c r="O63" s="19">
        <v>0</v>
      </c>
      <c r="P63" s="35">
        <f t="shared" si="17"/>
        <v>-313604.29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-13851.36</v>
      </c>
      <c r="C65" s="55">
        <f t="shared" si="20"/>
        <v>-20128.780000000002</v>
      </c>
      <c r="D65" s="35">
        <f t="shared" si="20"/>
        <v>-20076.39</v>
      </c>
      <c r="E65" s="35">
        <f t="shared" si="20"/>
        <v>-114793.04000000001</v>
      </c>
      <c r="F65" s="35">
        <f t="shared" si="20"/>
        <v>-9905.91</v>
      </c>
      <c r="G65" s="35">
        <f t="shared" si="20"/>
        <v>-13330</v>
      </c>
      <c r="H65" s="35">
        <f t="shared" si="20"/>
        <v>-17558.25</v>
      </c>
      <c r="I65" s="35">
        <f t="shared" si="20"/>
        <v>-8398.18</v>
      </c>
      <c r="J65" s="35">
        <f t="shared" si="20"/>
        <v>-9177.79</v>
      </c>
      <c r="K65" s="35">
        <f t="shared" si="20"/>
        <v>-3917.27</v>
      </c>
      <c r="L65" s="35">
        <f t="shared" si="20"/>
        <v>-7975.45</v>
      </c>
      <c r="M65" s="35">
        <f t="shared" si="20"/>
        <v>-12061.82</v>
      </c>
      <c r="N65" s="55">
        <f t="shared" si="20"/>
        <v>-4903.64</v>
      </c>
      <c r="O65" s="55">
        <f t="shared" si="20"/>
        <v>-8764.55</v>
      </c>
      <c r="P65" s="55">
        <f t="shared" si="17"/>
        <v>-264842.43000000005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-60000</v>
      </c>
      <c r="Q69"/>
      <c r="R69"/>
      <c r="S69"/>
    </row>
    <row r="70" spans="1:19" ht="18.75" customHeight="1">
      <c r="A70" s="34" t="s">
        <v>74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>SUM(B70:O70)</f>
        <v>-140909.09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1892070.7799999998</v>
      </c>
      <c r="C105" s="24">
        <f t="shared" si="22"/>
        <v>2782001.8100000005</v>
      </c>
      <c r="D105" s="24">
        <f t="shared" si="22"/>
        <v>2721516.4699999993</v>
      </c>
      <c r="E105" s="24">
        <f t="shared" si="22"/>
        <v>478425.6199999999</v>
      </c>
      <c r="F105" s="24">
        <f t="shared" si="22"/>
        <v>999672.2200000001</v>
      </c>
      <c r="G105" s="24">
        <f t="shared" si="22"/>
        <v>1456363.4899999998</v>
      </c>
      <c r="H105" s="24">
        <f aca="true" t="shared" si="23" ref="H105:M105">+H106+H107</f>
        <v>1342453.0999999999</v>
      </c>
      <c r="I105" s="24">
        <f t="shared" si="23"/>
        <v>950725.2299999999</v>
      </c>
      <c r="J105" s="24">
        <f t="shared" si="23"/>
        <v>521806.99000000005</v>
      </c>
      <c r="K105" s="24">
        <f t="shared" si="23"/>
        <v>557793.37</v>
      </c>
      <c r="L105" s="24">
        <f t="shared" si="23"/>
        <v>858794.8100000002</v>
      </c>
      <c r="M105" s="24">
        <f t="shared" si="23"/>
        <v>1360912.05</v>
      </c>
      <c r="N105" s="24">
        <f>+N106+N107</f>
        <v>660103.57</v>
      </c>
      <c r="O105" s="24">
        <f>+O106+O107</f>
        <v>1064239.8199999998</v>
      </c>
      <c r="P105" s="41">
        <f t="shared" si="21"/>
        <v>17646879.33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1874613.3599999999</v>
      </c>
      <c r="C106" s="24">
        <f t="shared" si="24"/>
        <v>2757769.8300000005</v>
      </c>
      <c r="D106" s="24">
        <f t="shared" si="24"/>
        <v>2713405.7099999995</v>
      </c>
      <c r="E106" s="24">
        <f t="shared" si="24"/>
        <v>478425.6199999999</v>
      </c>
      <c r="F106" s="24">
        <f t="shared" si="24"/>
        <v>992420.6200000001</v>
      </c>
      <c r="G106" s="24">
        <f t="shared" si="24"/>
        <v>1433308.4699999997</v>
      </c>
      <c r="H106" s="24">
        <f t="shared" si="24"/>
        <v>1342453.0999999999</v>
      </c>
      <c r="I106" s="24">
        <f t="shared" si="24"/>
        <v>941985.6899999998</v>
      </c>
      <c r="J106" s="24">
        <f t="shared" si="24"/>
        <v>520234.48000000004</v>
      </c>
      <c r="K106" s="24">
        <f t="shared" si="24"/>
        <v>552140.51</v>
      </c>
      <c r="L106" s="24">
        <f t="shared" si="24"/>
        <v>857330.0200000001</v>
      </c>
      <c r="M106" s="24">
        <f t="shared" si="24"/>
        <v>1351973.06</v>
      </c>
      <c r="N106" s="24">
        <f t="shared" si="24"/>
        <v>655753.1799999999</v>
      </c>
      <c r="O106" s="24">
        <f t="shared" si="24"/>
        <v>1060890.18</v>
      </c>
      <c r="P106" s="41">
        <f t="shared" si="21"/>
        <v>17532703.83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1572.51</v>
      </c>
      <c r="K107" s="24">
        <f t="shared" si="26"/>
        <v>5652.86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114175.5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17646879.330000002</v>
      </c>
      <c r="Q113" s="45"/>
    </row>
    <row r="114" spans="1:16" ht="18.75" customHeight="1">
      <c r="A114" s="26" t="s">
        <v>113</v>
      </c>
      <c r="B114" s="27">
        <v>236536.53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236536.53</v>
      </c>
    </row>
    <row r="115" spans="1:16" ht="18.75" customHeight="1">
      <c r="A115" s="26" t="s">
        <v>114</v>
      </c>
      <c r="B115" s="27">
        <v>1655534.25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1655534.25</v>
      </c>
    </row>
    <row r="116" spans="1:16" ht="18.75" customHeight="1">
      <c r="A116" s="26" t="s">
        <v>115</v>
      </c>
      <c r="B116" s="38">
        <v>0</v>
      </c>
      <c r="C116" s="27">
        <v>2782001.81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2782001.81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478425.62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478425.62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999672.22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999672.22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1342453.1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1342453.1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521807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521807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557793.37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557793.37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1456363.49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1456363.49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950725.23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950725.23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858794.81</v>
      </c>
      <c r="M143" s="38">
        <v>0</v>
      </c>
      <c r="N143" s="38">
        <v>0</v>
      </c>
      <c r="O143" s="38">
        <v>0</v>
      </c>
      <c r="P143" s="39">
        <f t="shared" si="28"/>
        <v>858794.81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2721516.47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2721516.47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1360912.05</v>
      </c>
      <c r="N145" s="71">
        <v>0</v>
      </c>
      <c r="O145" s="71">
        <v>0</v>
      </c>
      <c r="P145" s="39">
        <f t="shared" si="28"/>
        <v>1360912.05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660103.56</v>
      </c>
      <c r="O146" s="71">
        <v>0</v>
      </c>
      <c r="P146" s="39">
        <f>SUM(B146:O146)</f>
        <v>660103.56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1064239.82</v>
      </c>
      <c r="P147" s="76">
        <f>SUM(B147:O147)</f>
        <v>1064239.82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2019-08-15T19:56:08Z</dcterms:modified>
  <cp:category/>
  <cp:version/>
  <cp:contentType/>
  <cp:contentStatus/>
</cp:coreProperties>
</file>