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<sst xmlns="http://schemas.openxmlformats.org/spreadsheetml/2006/main" count="162" uniqueCount="160">
  <si>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</si>
  <si>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</si>
  <si>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</si>
  <si>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</si>
  <si>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</si>
  <si>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</si>
  <si>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</si>
  <si>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</si>
  <si>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</si>
  <si>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</si>
  <si>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</si>
  <si>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</si>
  <si>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</si>
  <si>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</si>
  <si>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</si>
  <si>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</si>
  <si>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</si>
  <si>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</si>
  <si>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</si>
  <si>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</si>
  <si>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</si>
  <si>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</si>
  <si>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</si>
  <si>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</si>
  <si>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</si>
  <si>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</si>
  <si>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</si>
  <si>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</si>
  <si>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</si>
  <si>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</si>
  <si>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</si>
  <si>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</si>
  <si>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</si>
  <si>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</si>
  <si>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</si>
  <si>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</si>
  <si>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</si>
  <si>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</si>
  <si>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</si>
  <si>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</si>
  <si>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</si>
  <si>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</si>
  <si>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</si>
  <si>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</si>
  <si>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</si>
  <si>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</si>
  <si>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</si>
  <si>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</si>
  <si>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</si>
  <si>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</si>
  <si>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</si>
  <si>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</si>
  <si>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</si>
  <si>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</si>
  <si>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</si>
  <si>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</si>
  <si>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</si>
  <si>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</si>
  <si>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</si>
  <si>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</si>
  <si>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</si>
  <si>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</si>
  <si>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</si>
  <si>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</si>
  <si>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</si>
  <si>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</si>
  <si>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</si>
  <si>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</si>
  <si>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</si>
  <si>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</si>
  <si>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</si>
  <si>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</si>
  <si>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</si>
  <si>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</si>
  <si>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</si>
  <si>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</si>
  <si>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</si>
  <si>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</si>
  <si>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</si>
  <si>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</si>
  <si>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</si>
  <si>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</si>
  <si>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</si>
  <si>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</si>
  <si>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</si>
  <si>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</si>
  <si>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</si>
  <si>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</si>
  <si>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</si>
  <si>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</si>
  <si>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</si>
  <si>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</si>
  <si>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</si>
  <si>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</si>
  <si>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</si>
  <si>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</si>
  <si>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</si>
  <si>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</si>
  <si>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</si>
  <si>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</si>
  <si>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</si>
  <si>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</si>
  <si>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</si>
  <si>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</si>
  <si>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</si>
  <si>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</si>
  <si>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</si>
  <si>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</si>
  <si>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</si>
  <si>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</si>
  <si>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</si>
  <si>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</si>
  <si>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</si>
  <si>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</si>
  <si>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</si>
  <si>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</si>
  <si>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</si>
  <si>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</si>
  <si>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</si>
  <si>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</si>
  <si>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</si>
  <si>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</si>
  <si>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</si>
  <si>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</si>
  <si>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</si>
  <si>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</si>
  <si>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</si>
  <si>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</si>
  <si>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</si>
  <si>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</si>
  <si>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</si>
  <si>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</si>
  <si>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</si>
  <si>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</si>
  <si>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</si>
  <si>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</si>
  <si>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</si>
  <si>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</si>
  <si>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</si>
  <si>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</si>
  <si>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</si>
  <si>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</si>
  <si>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</si>
  <si>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</si>
  <si>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</si>
  <si>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</si>
  <si>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</si>
  <si>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</si>
  <si>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</si>
  <si>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</si>
  <si>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</si>
  <si>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06/08/19 - VENCIMENTO 13/08/19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</si>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</sst>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B9" sqref="B9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571174</v>
      </c>
      <c r="C7" s="9">
        <f t="shared" si="0"/>
        <v>758536</v>
      </c>
      <c r="D7" s="9">
        <f t="shared" si="0"/>
        <v>736874</v>
      </c>
      <c r="E7" s="9">
        <f>+E8+E20+E24+E27</f>
        <v>108456</v>
      </c>
      <c r="F7" s="9">
        <f>+F8+F20+F24+F27</f>
        <v>314002</v>
      </c>
      <c r="G7" s="9">
        <f t="shared" si="0"/>
        <v>486815</v>
      </c>
      <c r="H7" s="9">
        <f t="shared" si="0"/>
        <v>356364</v>
      </c>
      <c r="I7" s="9">
        <f t="shared" si="0"/>
        <v>302119</v>
      </c>
      <c r="J7" s="9">
        <f t="shared" si="0"/>
        <v>148374</v>
      </c>
      <c r="K7" s="9">
        <f t="shared" si="0"/>
        <v>152597</v>
      </c>
      <c r="L7" s="9">
        <f t="shared" si="0"/>
        <v>315460</v>
      </c>
      <c r="M7" s="9">
        <f t="shared" si="0"/>
        <v>458933</v>
      </c>
      <c r="N7" s="9">
        <f t="shared" si="0"/>
        <v>170387</v>
      </c>
      <c r="O7" s="9">
        <f t="shared" si="0"/>
        <v>329857</v>
      </c>
      <c r="P7" s="9">
        <f t="shared" si="0"/>
        <v>5209948</v>
      </c>
      <c r="Q7" s="43"/>
      <c r="R7"/>
      <c r="S7"/>
    </row>
    <row r="8" spans="1:19" ht="17.25" customHeight="1">
      <c r="A8" s="10" t="s">
        <v>31</v>
      </c>
      <c r="B8" s="11">
        <f>B9+B12+B16</f>
        <v>281432</v>
      </c>
      <c r="C8" s="11">
        <f aca="true" t="shared" si="1" ref="C8:O8">C9+C12+C16</f>
        <v>385332</v>
      </c>
      <c r="D8" s="11">
        <f t="shared" si="1"/>
        <v>344164</v>
      </c>
      <c r="E8" s="11">
        <f>E9+E12+E16</f>
        <v>48880</v>
      </c>
      <c r="F8" s="11">
        <f>F9+F12+F16</f>
        <v>145899</v>
      </c>
      <c r="G8" s="11">
        <f t="shared" si="1"/>
        <v>245771</v>
      </c>
      <c r="H8" s="11">
        <f t="shared" si="1"/>
        <v>187080</v>
      </c>
      <c r="I8" s="11">
        <f t="shared" si="1"/>
        <v>137205</v>
      </c>
      <c r="J8" s="11">
        <f t="shared" si="1"/>
        <v>77685</v>
      </c>
      <c r="K8" s="11">
        <f t="shared" si="1"/>
        <v>78575</v>
      </c>
      <c r="L8" s="11">
        <f t="shared" si="1"/>
        <v>146285</v>
      </c>
      <c r="M8" s="11">
        <f t="shared" si="1"/>
        <v>226403</v>
      </c>
      <c r="N8" s="11">
        <f t="shared" si="1"/>
        <v>82738</v>
      </c>
      <c r="O8" s="11">
        <f t="shared" si="1"/>
        <v>187550</v>
      </c>
      <c r="P8" s="11">
        <f>SUM(B8:O8)</f>
        <v>2574999</v>
      </c>
      <c r="Q8"/>
      <c r="R8"/>
      <c r="S8"/>
    </row>
    <row r="9" spans="1:19" ht="17.25" customHeight="1">
      <c r="A9" s="15" t="s">
        <v>9</v>
      </c>
      <c r="B9" s="13">
        <f>+B10+B11</f>
        <v>32172</v>
      </c>
      <c r="C9" s="13">
        <f aca="true" t="shared" si="2" ref="C9:O9">+C10+C11</f>
        <v>46510</v>
      </c>
      <c r="D9" s="13">
        <f t="shared" si="2"/>
        <v>38110</v>
      </c>
      <c r="E9" s="13">
        <f>+E10+E11</f>
        <v>6786</v>
      </c>
      <c r="F9" s="13">
        <f>+F10+F11</f>
        <v>15267</v>
      </c>
      <c r="G9" s="13">
        <f t="shared" si="2"/>
        <v>28114</v>
      </c>
      <c r="H9" s="13">
        <f t="shared" si="2"/>
        <v>20283</v>
      </c>
      <c r="I9" s="13">
        <f t="shared" si="2"/>
        <v>10783</v>
      </c>
      <c r="J9" s="13">
        <f t="shared" si="2"/>
        <v>5866</v>
      </c>
      <c r="K9" s="13">
        <f t="shared" si="2"/>
        <v>7444</v>
      </c>
      <c r="L9" s="13">
        <f t="shared" si="2"/>
        <v>8397</v>
      </c>
      <c r="M9" s="13">
        <f t="shared" si="2"/>
        <v>16719</v>
      </c>
      <c r="N9" s="13">
        <f t="shared" si="2"/>
        <v>10790</v>
      </c>
      <c r="O9" s="13">
        <f t="shared" si="2"/>
        <v>27322</v>
      </c>
      <c r="P9" s="11">
        <f aca="true" t="shared" si="3" ref="P9:P27">SUM(B9:O9)</f>
        <v>274563</v>
      </c>
      <c r="Q9"/>
      <c r="R9"/>
      <c r="S9"/>
    </row>
    <row r="10" spans="1:19" ht="17.25" customHeight="1">
      <c r="A10" s="29" t="s">
        <v>10</v>
      </c>
      <c r="B10" s="13">
        <v>32172</v>
      </c>
      <c r="C10" s="13">
        <v>46510</v>
      </c>
      <c r="D10" s="13">
        <v>38110</v>
      </c>
      <c r="E10" s="13">
        <v>6786</v>
      </c>
      <c r="F10" s="13">
        <v>15267</v>
      </c>
      <c r="G10" s="13">
        <v>28114</v>
      </c>
      <c r="H10" s="13">
        <v>20283</v>
      </c>
      <c r="I10" s="13">
        <v>10783</v>
      </c>
      <c r="J10" s="13">
        <v>5866</v>
      </c>
      <c r="K10" s="13">
        <v>7444</v>
      </c>
      <c r="L10" s="13">
        <v>8397</v>
      </c>
      <c r="M10" s="13">
        <v>16719</v>
      </c>
      <c r="N10" s="13">
        <v>10790</v>
      </c>
      <c r="O10" s="13">
        <v>27322</v>
      </c>
      <c r="P10" s="11">
        <f t="shared" si="3"/>
        <v>274563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236752</v>
      </c>
      <c r="C12" s="17">
        <f t="shared" si="4"/>
        <v>321005</v>
      </c>
      <c r="D12" s="17">
        <f t="shared" si="4"/>
        <v>290829</v>
      </c>
      <c r="E12" s="17">
        <f>SUM(E13:E15)</f>
        <v>39643</v>
      </c>
      <c r="F12" s="17">
        <f>SUM(F13:F15)</f>
        <v>123705</v>
      </c>
      <c r="G12" s="17">
        <f t="shared" si="4"/>
        <v>206758</v>
      </c>
      <c r="H12" s="17">
        <f t="shared" si="4"/>
        <v>157695</v>
      </c>
      <c r="I12" s="17">
        <f t="shared" si="4"/>
        <v>118513</v>
      </c>
      <c r="J12" s="17">
        <f t="shared" si="4"/>
        <v>67186</v>
      </c>
      <c r="K12" s="17">
        <f t="shared" si="4"/>
        <v>67078</v>
      </c>
      <c r="L12" s="17">
        <f t="shared" si="4"/>
        <v>129056</v>
      </c>
      <c r="M12" s="17">
        <f t="shared" si="4"/>
        <v>197733</v>
      </c>
      <c r="N12" s="17">
        <f t="shared" si="4"/>
        <v>67147</v>
      </c>
      <c r="O12" s="17">
        <f t="shared" si="4"/>
        <v>152951</v>
      </c>
      <c r="P12" s="11">
        <f t="shared" si="3"/>
        <v>2176051</v>
      </c>
      <c r="Q12"/>
      <c r="R12"/>
      <c r="S12"/>
    </row>
    <row r="13" spans="1:19" s="58" customFormat="1" ht="17.25" customHeight="1">
      <c r="A13" s="63" t="s">
        <v>12</v>
      </c>
      <c r="B13" s="64">
        <v>107089</v>
      </c>
      <c r="C13" s="64">
        <v>153193</v>
      </c>
      <c r="D13" s="64">
        <v>143720</v>
      </c>
      <c r="E13" s="64">
        <v>20935</v>
      </c>
      <c r="F13" s="64">
        <v>61750</v>
      </c>
      <c r="G13" s="64">
        <v>98517</v>
      </c>
      <c r="H13" s="64">
        <v>73165</v>
      </c>
      <c r="I13" s="64">
        <v>58718</v>
      </c>
      <c r="J13" s="64">
        <v>30411</v>
      </c>
      <c r="K13" s="64">
        <v>31124</v>
      </c>
      <c r="L13" s="64">
        <v>60648</v>
      </c>
      <c r="M13" s="64">
        <v>88532</v>
      </c>
      <c r="N13" s="64">
        <v>28564</v>
      </c>
      <c r="O13" s="64">
        <v>68546</v>
      </c>
      <c r="P13" s="11">
        <f t="shared" si="3"/>
        <v>1024912</v>
      </c>
      <c r="Q13" s="65"/>
      <c r="R13" s="66"/>
      <c r="S13"/>
    </row>
    <row r="14" spans="1:19" s="58" customFormat="1" ht="17.25" customHeight="1">
      <c r="A14" s="63" t="s">
        <v>13</v>
      </c>
      <c r="B14" s="64">
        <v>116381</v>
      </c>
      <c r="C14" s="64">
        <v>146503</v>
      </c>
      <c r="D14" s="64">
        <v>131945</v>
      </c>
      <c r="E14" s="64">
        <v>15751</v>
      </c>
      <c r="F14" s="64">
        <v>56870</v>
      </c>
      <c r="G14" s="64">
        <v>96565</v>
      </c>
      <c r="H14" s="64">
        <v>76595</v>
      </c>
      <c r="I14" s="64">
        <v>54512</v>
      </c>
      <c r="J14" s="64">
        <v>33855</v>
      </c>
      <c r="K14" s="64">
        <v>32809</v>
      </c>
      <c r="L14" s="64">
        <v>64061</v>
      </c>
      <c r="M14" s="64">
        <v>99651</v>
      </c>
      <c r="N14" s="64">
        <v>30075</v>
      </c>
      <c r="O14" s="64">
        <v>73519</v>
      </c>
      <c r="P14" s="11">
        <f t="shared" si="3"/>
        <v>1029092</v>
      </c>
      <c r="Q14" s="65"/>
      <c r="R14"/>
      <c r="S14"/>
    </row>
    <row r="15" spans="1:19" ht="17.25" customHeight="1">
      <c r="A15" s="14" t="s">
        <v>14</v>
      </c>
      <c r="B15" s="13">
        <v>13282</v>
      </c>
      <c r="C15" s="13">
        <v>21309</v>
      </c>
      <c r="D15" s="13">
        <v>15164</v>
      </c>
      <c r="E15" s="13">
        <v>2957</v>
      </c>
      <c r="F15" s="13">
        <v>5085</v>
      </c>
      <c r="G15" s="13">
        <v>11676</v>
      </c>
      <c r="H15" s="13">
        <v>7935</v>
      </c>
      <c r="I15" s="13">
        <v>5283</v>
      </c>
      <c r="J15" s="13">
        <v>2920</v>
      </c>
      <c r="K15" s="13">
        <v>3145</v>
      </c>
      <c r="L15" s="13">
        <v>4347</v>
      </c>
      <c r="M15" s="13">
        <v>9550</v>
      </c>
      <c r="N15" s="13">
        <v>8508</v>
      </c>
      <c r="O15" s="13">
        <v>10886</v>
      </c>
      <c r="P15" s="11">
        <f t="shared" si="3"/>
        <v>122047</v>
      </c>
      <c r="Q15"/>
      <c r="R15"/>
      <c r="S15"/>
    </row>
    <row r="16" spans="1:16" ht="17.25" customHeight="1">
      <c r="A16" s="15" t="s">
        <v>27</v>
      </c>
      <c r="B16" s="13">
        <f>B17+B18+B19</f>
        <v>12508</v>
      </c>
      <c r="C16" s="13">
        <f aca="true" t="shared" si="5" ref="C16:O16">C17+C18+C19</f>
        <v>17817</v>
      </c>
      <c r="D16" s="13">
        <f t="shared" si="5"/>
        <v>15225</v>
      </c>
      <c r="E16" s="13">
        <f>E17+E18+E19</f>
        <v>2451</v>
      </c>
      <c r="F16" s="13">
        <f>F17+F18+F19</f>
        <v>6927</v>
      </c>
      <c r="G16" s="13">
        <f t="shared" si="5"/>
        <v>10899</v>
      </c>
      <c r="H16" s="13">
        <f t="shared" si="5"/>
        <v>9102</v>
      </c>
      <c r="I16" s="13">
        <f t="shared" si="5"/>
        <v>7909</v>
      </c>
      <c r="J16" s="13">
        <f t="shared" si="5"/>
        <v>4633</v>
      </c>
      <c r="K16" s="13">
        <f t="shared" si="5"/>
        <v>4053</v>
      </c>
      <c r="L16" s="13">
        <f t="shared" si="5"/>
        <v>8832</v>
      </c>
      <c r="M16" s="13">
        <f t="shared" si="5"/>
        <v>11951</v>
      </c>
      <c r="N16" s="13">
        <f t="shared" si="5"/>
        <v>4801</v>
      </c>
      <c r="O16" s="13">
        <f t="shared" si="5"/>
        <v>7277</v>
      </c>
      <c r="P16" s="11">
        <f t="shared" si="3"/>
        <v>124385</v>
      </c>
    </row>
    <row r="17" spans="1:19" ht="17.25" customHeight="1">
      <c r="A17" s="14" t="s">
        <v>28</v>
      </c>
      <c r="B17" s="13">
        <v>12486</v>
      </c>
      <c r="C17" s="13">
        <v>17806</v>
      </c>
      <c r="D17" s="13">
        <v>15216</v>
      </c>
      <c r="E17" s="13">
        <v>2446</v>
      </c>
      <c r="F17" s="13">
        <v>6922</v>
      </c>
      <c r="G17" s="13">
        <v>10886</v>
      </c>
      <c r="H17" s="13">
        <v>9093</v>
      </c>
      <c r="I17" s="13">
        <v>7897</v>
      </c>
      <c r="J17" s="13">
        <v>4630</v>
      </c>
      <c r="K17" s="13">
        <v>4047</v>
      </c>
      <c r="L17" s="13">
        <v>8819</v>
      </c>
      <c r="M17" s="13">
        <v>11927</v>
      </c>
      <c r="N17" s="13">
        <v>4794</v>
      </c>
      <c r="O17" s="13">
        <v>7269</v>
      </c>
      <c r="P17" s="11">
        <f t="shared" si="3"/>
        <v>124238</v>
      </c>
      <c r="Q17"/>
      <c r="R17"/>
      <c r="S17"/>
    </row>
    <row r="18" spans="1:19" ht="17.25" customHeight="1">
      <c r="A18" s="14" t="s">
        <v>29</v>
      </c>
      <c r="B18" s="13">
        <v>12</v>
      </c>
      <c r="C18" s="13">
        <v>8</v>
      </c>
      <c r="D18" s="13">
        <v>3</v>
      </c>
      <c r="E18" s="13">
        <v>3</v>
      </c>
      <c r="F18" s="13">
        <v>2</v>
      </c>
      <c r="G18" s="13">
        <v>4</v>
      </c>
      <c r="H18" s="13">
        <v>6</v>
      </c>
      <c r="I18" s="13">
        <v>10</v>
      </c>
      <c r="J18" s="13">
        <v>1</v>
      </c>
      <c r="K18" s="13">
        <v>6</v>
      </c>
      <c r="L18" s="13">
        <v>7</v>
      </c>
      <c r="M18" s="13">
        <v>22</v>
      </c>
      <c r="N18" s="13">
        <v>4</v>
      </c>
      <c r="O18" s="13">
        <v>6</v>
      </c>
      <c r="P18" s="11">
        <f t="shared" si="3"/>
        <v>94</v>
      </c>
      <c r="Q18"/>
      <c r="R18"/>
      <c r="S18"/>
    </row>
    <row r="19" spans="1:19" ht="17.25" customHeight="1">
      <c r="A19" s="14" t="s">
        <v>30</v>
      </c>
      <c r="B19" s="13">
        <v>10</v>
      </c>
      <c r="C19" s="13">
        <v>3</v>
      </c>
      <c r="D19" s="13">
        <v>6</v>
      </c>
      <c r="E19" s="13">
        <v>2</v>
      </c>
      <c r="F19" s="13">
        <v>3</v>
      </c>
      <c r="G19" s="13">
        <v>9</v>
      </c>
      <c r="H19" s="13">
        <v>3</v>
      </c>
      <c r="I19" s="13">
        <v>2</v>
      </c>
      <c r="J19" s="13">
        <v>2</v>
      </c>
      <c r="K19" s="13">
        <v>0</v>
      </c>
      <c r="L19" s="13">
        <v>6</v>
      </c>
      <c r="M19" s="13">
        <v>2</v>
      </c>
      <c r="N19" s="13">
        <v>3</v>
      </c>
      <c r="O19" s="13">
        <v>2</v>
      </c>
      <c r="P19" s="11">
        <f t="shared" si="3"/>
        <v>53</v>
      </c>
      <c r="Q19"/>
      <c r="R19"/>
      <c r="S19"/>
    </row>
    <row r="20" spans="1:19" ht="17.25" customHeight="1">
      <c r="A20" s="16" t="s">
        <v>15</v>
      </c>
      <c r="B20" s="11">
        <f>+B21+B22+B23</f>
        <v>165336</v>
      </c>
      <c r="C20" s="11">
        <f aca="true" t="shared" si="6" ref="C20:O20">+C21+C22+C23</f>
        <v>194594</v>
      </c>
      <c r="D20" s="11">
        <f t="shared" si="6"/>
        <v>202944</v>
      </c>
      <c r="E20" s="11">
        <f>+E21+E22+E23</f>
        <v>29727</v>
      </c>
      <c r="F20" s="11">
        <f>+F21+F22+F23</f>
        <v>82020</v>
      </c>
      <c r="G20" s="11">
        <f t="shared" si="6"/>
        <v>125086</v>
      </c>
      <c r="H20" s="11">
        <f t="shared" si="6"/>
        <v>95818</v>
      </c>
      <c r="I20" s="11">
        <f t="shared" si="6"/>
        <v>108645</v>
      </c>
      <c r="J20" s="11">
        <f t="shared" si="6"/>
        <v>51190</v>
      </c>
      <c r="K20" s="11">
        <f t="shared" si="6"/>
        <v>49747</v>
      </c>
      <c r="L20" s="11">
        <f t="shared" si="6"/>
        <v>116559</v>
      </c>
      <c r="M20" s="11">
        <f t="shared" si="6"/>
        <v>157449</v>
      </c>
      <c r="N20" s="11">
        <f t="shared" si="6"/>
        <v>48576</v>
      </c>
      <c r="O20" s="11">
        <f t="shared" si="6"/>
        <v>82440</v>
      </c>
      <c r="P20" s="11">
        <f t="shared" si="3"/>
        <v>1510131</v>
      </c>
      <c r="Q20"/>
      <c r="R20"/>
      <c r="S20"/>
    </row>
    <row r="21" spans="1:19" s="58" customFormat="1" ht="17.25" customHeight="1">
      <c r="A21" s="53" t="s">
        <v>16</v>
      </c>
      <c r="B21" s="64">
        <v>80717</v>
      </c>
      <c r="C21" s="64">
        <v>103253</v>
      </c>
      <c r="D21" s="64">
        <v>111673</v>
      </c>
      <c r="E21" s="64">
        <v>17546</v>
      </c>
      <c r="F21" s="64">
        <v>43904</v>
      </c>
      <c r="G21" s="64">
        <v>65936</v>
      </c>
      <c r="H21" s="64">
        <v>48564</v>
      </c>
      <c r="I21" s="64">
        <v>59060</v>
      </c>
      <c r="J21" s="64">
        <v>25207</v>
      </c>
      <c r="K21" s="64">
        <v>25268</v>
      </c>
      <c r="L21" s="64">
        <v>58305</v>
      </c>
      <c r="M21" s="64">
        <v>76179</v>
      </c>
      <c r="N21" s="64">
        <v>26565</v>
      </c>
      <c r="O21" s="64">
        <v>41151</v>
      </c>
      <c r="P21" s="11">
        <f t="shared" si="3"/>
        <v>783328</v>
      </c>
      <c r="Q21" s="65"/>
      <c r="R21"/>
      <c r="S21"/>
    </row>
    <row r="22" spans="1:19" s="58" customFormat="1" ht="17.25" customHeight="1">
      <c r="A22" s="53" t="s">
        <v>17</v>
      </c>
      <c r="B22" s="64">
        <v>78791</v>
      </c>
      <c r="C22" s="64">
        <v>83832</v>
      </c>
      <c r="D22" s="64">
        <v>84907</v>
      </c>
      <c r="E22" s="64">
        <v>11086</v>
      </c>
      <c r="F22" s="64">
        <v>35867</v>
      </c>
      <c r="G22" s="64">
        <v>55241</v>
      </c>
      <c r="H22" s="64">
        <v>44356</v>
      </c>
      <c r="I22" s="64">
        <v>46683</v>
      </c>
      <c r="J22" s="64">
        <v>24719</v>
      </c>
      <c r="K22" s="64">
        <v>23043</v>
      </c>
      <c r="L22" s="64">
        <v>55526</v>
      </c>
      <c r="M22" s="64">
        <v>76334</v>
      </c>
      <c r="N22" s="64">
        <v>19154</v>
      </c>
      <c r="O22" s="64">
        <v>37899</v>
      </c>
      <c r="P22" s="11">
        <f t="shared" si="3"/>
        <v>677438</v>
      </c>
      <c r="Q22" s="65"/>
      <c r="R22"/>
      <c r="S22"/>
    </row>
    <row r="23" spans="1:19" ht="17.25" customHeight="1">
      <c r="A23" s="12" t="s">
        <v>18</v>
      </c>
      <c r="B23" s="13">
        <v>5828</v>
      </c>
      <c r="C23" s="13">
        <v>7509</v>
      </c>
      <c r="D23" s="13">
        <v>6364</v>
      </c>
      <c r="E23" s="13">
        <v>1095</v>
      </c>
      <c r="F23" s="13">
        <v>2249</v>
      </c>
      <c r="G23" s="13">
        <v>3909</v>
      </c>
      <c r="H23" s="13">
        <v>2898</v>
      </c>
      <c r="I23" s="13">
        <v>2902</v>
      </c>
      <c r="J23" s="13">
        <v>1264</v>
      </c>
      <c r="K23" s="13">
        <v>1436</v>
      </c>
      <c r="L23" s="13">
        <v>2728</v>
      </c>
      <c r="M23" s="13">
        <v>4936</v>
      </c>
      <c r="N23" s="13">
        <v>2857</v>
      </c>
      <c r="O23" s="13">
        <v>3390</v>
      </c>
      <c r="P23" s="11">
        <f t="shared" si="3"/>
        <v>49365</v>
      </c>
      <c r="Q23"/>
      <c r="R23"/>
      <c r="S23"/>
    </row>
    <row r="24" spans="1:19" ht="17.25" customHeight="1">
      <c r="A24" s="16" t="s">
        <v>19</v>
      </c>
      <c r="B24" s="13">
        <f>+B25+B26</f>
        <v>124406</v>
      </c>
      <c r="C24" s="13">
        <f aca="true" t="shared" si="7" ref="C24:O24">+C25+C26</f>
        <v>178610</v>
      </c>
      <c r="D24" s="13">
        <f t="shared" si="7"/>
        <v>189766</v>
      </c>
      <c r="E24" s="13">
        <f>+E25+E26</f>
        <v>29849</v>
      </c>
      <c r="F24" s="13">
        <f>+F25+F26</f>
        <v>86083</v>
      </c>
      <c r="G24" s="13">
        <f t="shared" si="7"/>
        <v>115958</v>
      </c>
      <c r="H24" s="13">
        <f t="shared" si="7"/>
        <v>73466</v>
      </c>
      <c r="I24" s="13">
        <f t="shared" si="7"/>
        <v>56269</v>
      </c>
      <c r="J24" s="13">
        <f t="shared" si="7"/>
        <v>19499</v>
      </c>
      <c r="K24" s="13">
        <f t="shared" si="7"/>
        <v>24275</v>
      </c>
      <c r="L24" s="13">
        <f t="shared" si="7"/>
        <v>52616</v>
      </c>
      <c r="M24" s="13">
        <f t="shared" si="7"/>
        <v>75081</v>
      </c>
      <c r="N24" s="13">
        <f t="shared" si="7"/>
        <v>32554</v>
      </c>
      <c r="O24" s="13">
        <f t="shared" si="7"/>
        <v>59867</v>
      </c>
      <c r="P24" s="11">
        <f t="shared" si="3"/>
        <v>1118299</v>
      </c>
      <c r="Q24" s="44"/>
      <c r="R24"/>
      <c r="S24"/>
    </row>
    <row r="25" spans="1:19" ht="17.25" customHeight="1">
      <c r="A25" s="12" t="s">
        <v>32</v>
      </c>
      <c r="B25" s="13">
        <v>81424</v>
      </c>
      <c r="C25" s="13">
        <v>122892</v>
      </c>
      <c r="D25" s="13">
        <v>130305</v>
      </c>
      <c r="E25" s="13">
        <v>22284</v>
      </c>
      <c r="F25" s="13">
        <v>55289</v>
      </c>
      <c r="G25" s="13">
        <v>81191</v>
      </c>
      <c r="H25" s="13">
        <v>49864</v>
      </c>
      <c r="I25" s="13">
        <v>39471</v>
      </c>
      <c r="J25" s="13">
        <v>14702</v>
      </c>
      <c r="K25" s="13">
        <v>18249</v>
      </c>
      <c r="L25" s="13">
        <v>35040</v>
      </c>
      <c r="M25" s="13">
        <v>52837</v>
      </c>
      <c r="N25" s="13">
        <v>23789</v>
      </c>
      <c r="O25" s="13">
        <v>40219</v>
      </c>
      <c r="P25" s="11">
        <f t="shared" si="3"/>
        <v>767556</v>
      </c>
      <c r="Q25" s="43"/>
      <c r="R25"/>
      <c r="S25"/>
    </row>
    <row r="26" spans="1:19" ht="17.25" customHeight="1">
      <c r="A26" s="12" t="s">
        <v>33</v>
      </c>
      <c r="B26" s="13">
        <v>42982</v>
      </c>
      <c r="C26" s="13">
        <v>55718</v>
      </c>
      <c r="D26" s="13">
        <v>59461</v>
      </c>
      <c r="E26" s="13">
        <v>7565</v>
      </c>
      <c r="F26" s="13">
        <v>30794</v>
      </c>
      <c r="G26" s="13">
        <v>34767</v>
      </c>
      <c r="H26" s="13">
        <v>23602</v>
      </c>
      <c r="I26" s="13">
        <v>16798</v>
      </c>
      <c r="J26" s="13">
        <v>4797</v>
      </c>
      <c r="K26" s="13">
        <v>6026</v>
      </c>
      <c r="L26" s="13">
        <v>17576</v>
      </c>
      <c r="M26" s="13">
        <v>22244</v>
      </c>
      <c r="N26" s="13">
        <v>8765</v>
      </c>
      <c r="O26" s="13">
        <v>19648</v>
      </c>
      <c r="P26" s="11">
        <f t="shared" si="3"/>
        <v>350743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6519</v>
      </c>
      <c r="O27" s="11">
        <v>0</v>
      </c>
      <c r="P27" s="11">
        <f t="shared" si="3"/>
        <v>6519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/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1.055539519952541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1.020138124384452</v>
      </c>
      <c r="I32" s="31">
        <v>0</v>
      </c>
      <c r="J32" s="79">
        <v>1.1056606050992</v>
      </c>
      <c r="K32" s="79">
        <v>1.1920905069959</v>
      </c>
      <c r="L32" s="31">
        <v>0</v>
      </c>
      <c r="M32" s="79">
        <v>1.067969566658071</v>
      </c>
      <c r="N32" s="79">
        <v>1.140110442050221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2046842.9699999997</v>
      </c>
      <c r="C42" s="22">
        <f t="shared" si="10"/>
        <v>2952673.71</v>
      </c>
      <c r="D42" s="22">
        <f t="shared" si="10"/>
        <v>2863177.7199999997</v>
      </c>
      <c r="E42" s="22">
        <f t="shared" si="10"/>
        <v>572506.69</v>
      </c>
      <c r="F42" s="22">
        <f t="shared" si="10"/>
        <v>1043163.22</v>
      </c>
      <c r="G42" s="22">
        <f t="shared" si="10"/>
        <v>1662442.23</v>
      </c>
      <c r="H42" s="22">
        <f t="shared" si="10"/>
        <v>1415234.69</v>
      </c>
      <c r="I42" s="22">
        <f t="shared" si="10"/>
        <v>1047145.9400000001</v>
      </c>
      <c r="J42" s="22">
        <f t="shared" si="10"/>
        <v>561385.75</v>
      </c>
      <c r="K42" s="22">
        <f t="shared" si="10"/>
        <v>589276.2699999999</v>
      </c>
      <c r="L42" s="22">
        <f t="shared" si="10"/>
        <v>900699.31</v>
      </c>
      <c r="M42" s="22">
        <f t="shared" si="10"/>
        <v>1456770.0699999998</v>
      </c>
      <c r="N42" s="22">
        <f t="shared" si="10"/>
        <v>704455.79</v>
      </c>
      <c r="O42" s="22">
        <f t="shared" si="10"/>
        <v>1172974.3599999996</v>
      </c>
      <c r="P42" s="22">
        <f aca="true" t="shared" si="11" ref="P42:P47">SUM(B42:O42)</f>
        <v>18988748.72</v>
      </c>
      <c r="Q42"/>
      <c r="R42"/>
      <c r="S42"/>
    </row>
    <row r="43" spans="1:19" ht="17.25" customHeight="1">
      <c r="A43" s="16" t="s">
        <v>59</v>
      </c>
      <c r="B43" s="23">
        <f>SUM(B44:B52)</f>
        <v>2029385.5499999998</v>
      </c>
      <c r="C43" s="23">
        <f aca="true" t="shared" si="12" ref="C43:O43">SUM(C44:C52)</f>
        <v>2928441.73</v>
      </c>
      <c r="D43" s="23">
        <f t="shared" si="12"/>
        <v>2855066.96</v>
      </c>
      <c r="E43" s="23">
        <f t="shared" si="12"/>
        <v>572506.69</v>
      </c>
      <c r="F43" s="23">
        <f t="shared" si="12"/>
        <v>1035911.62</v>
      </c>
      <c r="G43" s="23">
        <f t="shared" si="12"/>
        <v>1639387.21</v>
      </c>
      <c r="H43" s="23">
        <f t="shared" si="12"/>
        <v>1415234.69</v>
      </c>
      <c r="I43" s="23">
        <f t="shared" si="12"/>
        <v>1038406.4</v>
      </c>
      <c r="J43" s="23">
        <f t="shared" si="12"/>
        <v>559813.24</v>
      </c>
      <c r="K43" s="23">
        <f t="shared" si="12"/>
        <v>583623.4099999999</v>
      </c>
      <c r="L43" s="23">
        <f t="shared" si="12"/>
        <v>899234.52</v>
      </c>
      <c r="M43" s="23">
        <f t="shared" si="12"/>
        <v>1447831.0799999998</v>
      </c>
      <c r="N43" s="23">
        <f t="shared" si="12"/>
        <v>700105.4</v>
      </c>
      <c r="O43" s="23">
        <f t="shared" si="12"/>
        <v>1169624.7199999997</v>
      </c>
      <c r="P43" s="23">
        <f t="shared" si="11"/>
        <v>18874573.219999995</v>
      </c>
      <c r="Q43"/>
      <c r="R43"/>
      <c r="S43"/>
    </row>
    <row r="44" spans="1:19" ht="17.25" customHeight="1">
      <c r="A44" s="34" t="s">
        <v>54</v>
      </c>
      <c r="B44" s="23">
        <f>ROUND(B30*B7,2)</f>
        <v>1902180.77</v>
      </c>
      <c r="C44" s="23">
        <f aca="true" t="shared" si="13" ref="C44:O44">ROUND(C30*C7,2)</f>
        <v>2818795.63</v>
      </c>
      <c r="D44" s="23">
        <f t="shared" si="13"/>
        <v>2848681.2</v>
      </c>
      <c r="E44" s="23">
        <f t="shared" si="13"/>
        <v>572506.69</v>
      </c>
      <c r="F44" s="23">
        <f t="shared" si="13"/>
        <v>1033694.58</v>
      </c>
      <c r="G44" s="23">
        <f t="shared" si="13"/>
        <v>1635941.81</v>
      </c>
      <c r="H44" s="23">
        <f t="shared" si="13"/>
        <v>1377097.41</v>
      </c>
      <c r="I44" s="23">
        <f t="shared" si="13"/>
        <v>1035029.48</v>
      </c>
      <c r="J44" s="23">
        <f t="shared" si="13"/>
        <v>521163.68</v>
      </c>
      <c r="K44" s="23">
        <f t="shared" si="13"/>
        <v>507873.34</v>
      </c>
      <c r="L44" s="23">
        <f t="shared" si="13"/>
        <v>896978.96</v>
      </c>
      <c r="M44" s="23">
        <f t="shared" si="13"/>
        <v>1309427.64</v>
      </c>
      <c r="N44" s="23">
        <f t="shared" si="13"/>
        <v>610581.81</v>
      </c>
      <c r="O44" s="23">
        <f t="shared" si="13"/>
        <v>1092420.41</v>
      </c>
      <c r="P44" s="23">
        <f t="shared" si="11"/>
        <v>18162373.41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105646.21</v>
      </c>
      <c r="C49" s="35">
        <f>ROUND((C32-1)*C44,2)</f>
        <v>83402.09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27732.16</v>
      </c>
      <c r="I49" s="36">
        <f t="shared" si="14"/>
        <v>0</v>
      </c>
      <c r="J49" s="35">
        <f>ROUND((J32-1)*J44,2)</f>
        <v>55066.47</v>
      </c>
      <c r="K49" s="35">
        <f>ROUND((K32-1)*K44,2)</f>
        <v>97557.65</v>
      </c>
      <c r="L49" s="36">
        <f t="shared" si="14"/>
        <v>0</v>
      </c>
      <c r="M49" s="35">
        <f>ROUND((M32-1)*M44,2)</f>
        <v>89001.23</v>
      </c>
      <c r="N49" s="35">
        <f>ROUND((N32-1)*N44,2)</f>
        <v>85548.89</v>
      </c>
      <c r="O49" s="35">
        <f>ROUND((O32-1)*O44,2)</f>
        <v>73088.76</v>
      </c>
      <c r="P49" s="23">
        <f aca="true" t="shared" si="15" ref="P49:P55">SUM(B49:O49)</f>
        <v>617043.46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-300704.06</v>
      </c>
      <c r="C57" s="35">
        <f t="shared" si="16"/>
        <v>-227145.81</v>
      </c>
      <c r="D57" s="35">
        <f t="shared" si="16"/>
        <v>1642960.78</v>
      </c>
      <c r="E57" s="35">
        <f t="shared" si="16"/>
        <v>-143972.84</v>
      </c>
      <c r="F57" s="35">
        <f t="shared" si="16"/>
        <v>-75554.01000000001</v>
      </c>
      <c r="G57" s="35">
        <f t="shared" si="16"/>
        <v>593228.78</v>
      </c>
      <c r="H57" s="35">
        <f t="shared" si="16"/>
        <v>-105114.85</v>
      </c>
      <c r="I57" s="35">
        <f t="shared" si="16"/>
        <v>493637.5999999999</v>
      </c>
      <c r="J57" s="35">
        <f t="shared" si="16"/>
        <v>-57794.01</v>
      </c>
      <c r="K57" s="35">
        <f t="shared" si="16"/>
        <v>211000.44999999998</v>
      </c>
      <c r="L57" s="35">
        <f t="shared" si="16"/>
        <v>591328.8600000001</v>
      </c>
      <c r="M57" s="35">
        <f t="shared" si="16"/>
        <v>-159779.01</v>
      </c>
      <c r="N57" s="35">
        <f t="shared" si="16"/>
        <v>-51300.64</v>
      </c>
      <c r="O57" s="35">
        <f t="shared" si="16"/>
        <v>-126249.15000000001</v>
      </c>
      <c r="P57" s="35">
        <f aca="true" t="shared" si="17" ref="P57:P65">SUM(B57:O57)</f>
        <v>2284542.09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-286852.7</v>
      </c>
      <c r="C58" s="35">
        <f t="shared" si="18"/>
        <v>-207017.03</v>
      </c>
      <c r="D58" s="35">
        <f t="shared" si="18"/>
        <v>-217962.83000000002</v>
      </c>
      <c r="E58" s="35">
        <f t="shared" si="18"/>
        <v>-29179.8</v>
      </c>
      <c r="F58" s="35">
        <f t="shared" si="18"/>
        <v>-65648.1</v>
      </c>
      <c r="G58" s="35">
        <f t="shared" si="18"/>
        <v>-320441.22000000003</v>
      </c>
      <c r="H58" s="35">
        <f t="shared" si="18"/>
        <v>-87556.6</v>
      </c>
      <c r="I58" s="35">
        <f t="shared" si="18"/>
        <v>-271964.22000000003</v>
      </c>
      <c r="J58" s="35">
        <f t="shared" si="18"/>
        <v>-48616.22</v>
      </c>
      <c r="K58" s="35">
        <f t="shared" si="18"/>
        <v>-65082.28</v>
      </c>
      <c r="L58" s="35">
        <f t="shared" si="18"/>
        <v>-84695.69</v>
      </c>
      <c r="M58" s="35">
        <f t="shared" si="18"/>
        <v>-147717.19</v>
      </c>
      <c r="N58" s="35">
        <f t="shared" si="18"/>
        <v>-46397</v>
      </c>
      <c r="O58" s="35">
        <f t="shared" si="18"/>
        <v>-117484.6</v>
      </c>
      <c r="P58" s="35">
        <f t="shared" si="17"/>
        <v>-1996615.4800000002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-138339.6</v>
      </c>
      <c r="C59" s="55">
        <f aca="true" t="shared" si="19" ref="C59:O59">-ROUND(C9*$D$3,2)</f>
        <v>-199993</v>
      </c>
      <c r="D59" s="55">
        <f t="shared" si="19"/>
        <v>-163873</v>
      </c>
      <c r="E59" s="55">
        <f t="shared" si="19"/>
        <v>-29179.8</v>
      </c>
      <c r="F59" s="55">
        <f t="shared" si="19"/>
        <v>-65648.1</v>
      </c>
      <c r="G59" s="55">
        <f t="shared" si="19"/>
        <v>-120890.2</v>
      </c>
      <c r="H59" s="55">
        <v>-87556.6</v>
      </c>
      <c r="I59" s="55">
        <f t="shared" si="19"/>
        <v>-46366.9</v>
      </c>
      <c r="J59" s="55">
        <f t="shared" si="19"/>
        <v>-25223.8</v>
      </c>
      <c r="K59" s="55">
        <f t="shared" si="19"/>
        <v>-32009.2</v>
      </c>
      <c r="L59" s="55">
        <f t="shared" si="19"/>
        <v>-36107.1</v>
      </c>
      <c r="M59" s="55">
        <f t="shared" si="19"/>
        <v>-71891.7</v>
      </c>
      <c r="N59" s="55">
        <f t="shared" si="19"/>
        <v>-46397</v>
      </c>
      <c r="O59" s="55">
        <f t="shared" si="19"/>
        <v>-117484.6</v>
      </c>
      <c r="P59" s="55">
        <f t="shared" si="17"/>
        <v>-1180960.6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-43</v>
      </c>
      <c r="C61" s="35">
        <v>0</v>
      </c>
      <c r="D61" s="19">
        <v>-98.9</v>
      </c>
      <c r="E61" s="19">
        <v>0</v>
      </c>
      <c r="F61" s="19">
        <v>0</v>
      </c>
      <c r="G61" s="19">
        <v>-116.1</v>
      </c>
      <c r="H61" s="19">
        <v>0</v>
      </c>
      <c r="I61" s="19">
        <v>-348.3</v>
      </c>
      <c r="J61" s="35">
        <v>-23.91</v>
      </c>
      <c r="K61" s="19">
        <v>-33.8</v>
      </c>
      <c r="L61" s="19">
        <v>-49.67</v>
      </c>
      <c r="M61" s="19">
        <v>-77.52</v>
      </c>
      <c r="N61" s="19">
        <v>0</v>
      </c>
      <c r="O61" s="19">
        <v>0</v>
      </c>
      <c r="P61" s="35">
        <f t="shared" si="17"/>
        <v>-791.1999999999998</v>
      </c>
      <c r="Q61"/>
      <c r="R61"/>
      <c r="S61"/>
    </row>
    <row r="62" spans="1:19" ht="18.75" customHeight="1">
      <c r="A62" s="12" t="s">
        <v>66</v>
      </c>
      <c r="B62" s="35">
        <v>-9533.1</v>
      </c>
      <c r="C62" s="35">
        <v>-1234.1</v>
      </c>
      <c r="D62" s="19">
        <v>-2941.2</v>
      </c>
      <c r="E62" s="19">
        <v>0</v>
      </c>
      <c r="F62" s="19">
        <v>0</v>
      </c>
      <c r="G62" s="19">
        <v>-4179.6</v>
      </c>
      <c r="H62" s="19">
        <v>0</v>
      </c>
      <c r="I62" s="19">
        <v>-3113.2</v>
      </c>
      <c r="J62" s="35">
        <v>-301.4</v>
      </c>
      <c r="K62" s="19">
        <v>-426.12</v>
      </c>
      <c r="L62" s="19">
        <v>-626.05</v>
      </c>
      <c r="M62" s="19">
        <v>-977.03</v>
      </c>
      <c r="N62" s="19">
        <v>0</v>
      </c>
      <c r="O62" s="19">
        <v>0</v>
      </c>
      <c r="P62" s="35">
        <f t="shared" si="17"/>
        <v>-23331.8</v>
      </c>
      <c r="Q62"/>
      <c r="R62"/>
      <c r="S62"/>
    </row>
    <row r="63" spans="1:19" ht="18.75" customHeight="1">
      <c r="A63" s="12" t="s">
        <v>67</v>
      </c>
      <c r="B63" s="35">
        <v>-138937</v>
      </c>
      <c r="C63" s="35">
        <v>-5789.93</v>
      </c>
      <c r="D63" s="19">
        <v>-51049.73</v>
      </c>
      <c r="E63" s="19">
        <v>0</v>
      </c>
      <c r="F63" s="19">
        <v>0</v>
      </c>
      <c r="G63" s="19">
        <v>-195255.32</v>
      </c>
      <c r="H63" s="19">
        <v>0</v>
      </c>
      <c r="I63" s="19">
        <v>-222135.82</v>
      </c>
      <c r="J63" s="35">
        <v>-23067.11</v>
      </c>
      <c r="K63" s="19">
        <v>-32613.16</v>
      </c>
      <c r="L63" s="19">
        <v>-47912.87</v>
      </c>
      <c r="M63" s="19">
        <v>-74770.94</v>
      </c>
      <c r="N63" s="19">
        <v>0</v>
      </c>
      <c r="O63" s="19">
        <v>0</v>
      </c>
      <c r="P63" s="35">
        <f t="shared" si="17"/>
        <v>-791531.8800000001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1860923.61</v>
      </c>
      <c r="E65" s="35">
        <f t="shared" si="20"/>
        <v>-114793.04000000001</v>
      </c>
      <c r="F65" s="35">
        <f t="shared" si="20"/>
        <v>-9905.91</v>
      </c>
      <c r="G65" s="35">
        <f t="shared" si="20"/>
        <v>913670</v>
      </c>
      <c r="H65" s="35">
        <f t="shared" si="20"/>
        <v>-17558.25</v>
      </c>
      <c r="I65" s="35">
        <f t="shared" si="20"/>
        <v>765601.82</v>
      </c>
      <c r="J65" s="35">
        <f t="shared" si="20"/>
        <v>-9177.79</v>
      </c>
      <c r="K65" s="35">
        <f t="shared" si="20"/>
        <v>276082.73</v>
      </c>
      <c r="L65" s="35">
        <f t="shared" si="20"/>
        <v>676024.55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4281157.57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1881000</v>
      </c>
      <c r="E78" s="19">
        <v>0</v>
      </c>
      <c r="F78" s="19">
        <v>0</v>
      </c>
      <c r="G78" s="35">
        <v>927000</v>
      </c>
      <c r="H78" s="19">
        <v>0</v>
      </c>
      <c r="I78" s="35">
        <v>774000</v>
      </c>
      <c r="J78" s="19">
        <v>0</v>
      </c>
      <c r="K78" s="35">
        <v>280000</v>
      </c>
      <c r="L78" s="35">
        <v>684000</v>
      </c>
      <c r="M78" s="19">
        <v>0</v>
      </c>
      <c r="N78" s="19">
        <v>0</v>
      </c>
      <c r="O78" s="19">
        <v>0</v>
      </c>
      <c r="P78" s="55">
        <f>SUM(B78:O78)</f>
        <v>4546000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1746138.9099999997</v>
      </c>
      <c r="C105" s="24">
        <f t="shared" si="22"/>
        <v>2725527.9000000004</v>
      </c>
      <c r="D105" s="24">
        <f t="shared" si="22"/>
        <v>4506138.5</v>
      </c>
      <c r="E105" s="24">
        <f t="shared" si="22"/>
        <v>428533.84999999986</v>
      </c>
      <c r="F105" s="24">
        <f t="shared" si="22"/>
        <v>967609.21</v>
      </c>
      <c r="G105" s="24">
        <f t="shared" si="22"/>
        <v>2255671.0100000002</v>
      </c>
      <c r="H105" s="24">
        <f aca="true" t="shared" si="23" ref="H105:M105">+H106+H107</f>
        <v>1310119.8399999999</v>
      </c>
      <c r="I105" s="24">
        <f t="shared" si="23"/>
        <v>1540783.54</v>
      </c>
      <c r="J105" s="24">
        <f t="shared" si="23"/>
        <v>503591.74000000005</v>
      </c>
      <c r="K105" s="24">
        <f t="shared" si="23"/>
        <v>800276.7199999999</v>
      </c>
      <c r="L105" s="24">
        <f t="shared" si="23"/>
        <v>1492028.1700000002</v>
      </c>
      <c r="M105" s="24">
        <f t="shared" si="23"/>
        <v>1296991.0599999998</v>
      </c>
      <c r="N105" s="24">
        <f>+N106+N107</f>
        <v>653155.15</v>
      </c>
      <c r="O105" s="24">
        <f>+O106+O107</f>
        <v>1046725.2099999996</v>
      </c>
      <c r="P105" s="41">
        <f t="shared" si="21"/>
        <v>21273290.810000002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1728681.4899999998</v>
      </c>
      <c r="C106" s="24">
        <f t="shared" si="24"/>
        <v>2701295.9200000004</v>
      </c>
      <c r="D106" s="24">
        <f t="shared" si="24"/>
        <v>4498027.74</v>
      </c>
      <c r="E106" s="24">
        <f t="shared" si="24"/>
        <v>428533.84999999986</v>
      </c>
      <c r="F106" s="24">
        <f t="shared" si="24"/>
        <v>960357.61</v>
      </c>
      <c r="G106" s="24">
        <f t="shared" si="24"/>
        <v>2232615.99</v>
      </c>
      <c r="H106" s="24">
        <f t="shared" si="24"/>
        <v>1310119.8399999999</v>
      </c>
      <c r="I106" s="24">
        <f t="shared" si="24"/>
        <v>1532044</v>
      </c>
      <c r="J106" s="24">
        <f t="shared" si="24"/>
        <v>502019.23000000004</v>
      </c>
      <c r="K106" s="24">
        <f t="shared" si="24"/>
        <v>794623.8599999999</v>
      </c>
      <c r="L106" s="24">
        <f t="shared" si="24"/>
        <v>1490563.3800000001</v>
      </c>
      <c r="M106" s="24">
        <f t="shared" si="24"/>
        <v>1288052.0699999998</v>
      </c>
      <c r="N106" s="24">
        <f t="shared" si="24"/>
        <v>648804.76</v>
      </c>
      <c r="O106" s="24">
        <f t="shared" si="24"/>
        <v>1043375.5699999996</v>
      </c>
      <c r="P106" s="41">
        <f t="shared" si="21"/>
        <v>21159115.310000002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114175.5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21273290.809999995</v>
      </c>
      <c r="Q113" s="45"/>
    </row>
    <row r="114" spans="1:16" ht="18.75" customHeight="1">
      <c r="A114" s="26" t="s">
        <v>113</v>
      </c>
      <c r="B114" s="27">
        <v>216610.14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216610.14</v>
      </c>
    </row>
    <row r="115" spans="1:16" ht="18.75" customHeight="1">
      <c r="A115" s="26" t="s">
        <v>114</v>
      </c>
      <c r="B115" s="27">
        <v>1529528.77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1529528.77</v>
      </c>
    </row>
    <row r="116" spans="1:16" ht="18.75" customHeight="1">
      <c r="A116" s="26" t="s">
        <v>115</v>
      </c>
      <c r="B116" s="38">
        <v>0</v>
      </c>
      <c r="C116" s="27">
        <v>2725527.9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2725527.9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428533.85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428533.85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967609.22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967609.22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1310119.84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1310119.84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503591.74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503591.74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800276.71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800276.71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2255671.01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2255671.01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1540783.54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1540783.54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1492028.17</v>
      </c>
      <c r="M143" s="38">
        <v>0</v>
      </c>
      <c r="N143" s="38">
        <v>0</v>
      </c>
      <c r="O143" s="38">
        <v>0</v>
      </c>
      <c r="P143" s="39">
        <f t="shared" si="28"/>
        <v>1492028.17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4506138.49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4506138.49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1296991.06</v>
      </c>
      <c r="N145" s="71">
        <v>0</v>
      </c>
      <c r="O145" s="71">
        <v>0</v>
      </c>
      <c r="P145" s="39">
        <f t="shared" si="28"/>
        <v>1296991.06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653155.15</v>
      </c>
      <c r="O146" s="71">
        <v>0</v>
      </c>
      <c r="P146" s="39">
        <f>SUM(B146:O146)</f>
        <v>653155.15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1046725.22</v>
      </c>
      <c r="P147" s="76">
        <f>SUM(B147:O147)</f>
        <v>1046725.22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2019-08-15T19:56:11Z</dcterms:modified>
  <cp:category/>
  <cp:version/>
  <cp:contentType/>
  <cp:contentStatus/>
</cp:coreProperties>
</file>