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<sst xmlns="http://schemas.openxmlformats.org/spreadsheetml/2006/main" count="162" uniqueCount="160">
  <si>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</si>
  <si>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</si>
  <si>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</si>
  <si>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</si>
  <si>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</si>
  <si>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</si>
  <si>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</si>
  <si>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</si>
  <si>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</si>
  <si>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</si>
  <si>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</si>
  <si>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</si>
  <si>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</si>
  <si>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</si>
  <si>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</si>
  <si>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</si>
  <si>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</si>
  <si>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</si>
  <si>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</si>
  <si>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</si>
  <si>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</si>
  <si>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</si>
  <si>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</si>
  <si>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</si>
  <si>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</si>
  <si>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</si>
  <si>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</si>
  <si>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</si>
  <si>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</si>
  <si>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</si>
  <si>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</si>
  <si>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</si>
  <si>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</si>
  <si>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</si>
  <si>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</si>
  <si>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</si>
  <si>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</si>
  <si>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</si>
  <si>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</si>
  <si>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</si>
  <si>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</si>
  <si>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</si>
  <si>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</si>
  <si>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</si>
  <si>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</si>
  <si>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</si>
  <si>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</si>
  <si>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</si>
  <si>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</si>
  <si>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</si>
  <si>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</si>
  <si>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</si>
  <si>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</si>
  <si>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</si>
  <si>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</si>
  <si>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</si>
  <si>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</si>
  <si>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</si>
  <si>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</si>
  <si>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</si>
  <si>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</si>
  <si>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</si>
  <si>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</si>
  <si>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</si>
  <si>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</si>
  <si>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</si>
  <si>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</si>
  <si>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</si>
  <si>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</si>
  <si>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</si>
  <si>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</si>
  <si>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</si>
  <si>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</si>
  <si>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</si>
  <si>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</si>
  <si>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</si>
  <si>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</si>
  <si>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</si>
  <si>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</si>
  <si>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</si>
  <si>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</si>
  <si>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</si>
  <si>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</si>
  <si>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</si>
  <si>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</si>
  <si>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</si>
  <si>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</si>
  <si>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</si>
  <si>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</si>
  <si>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</si>
  <si>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</si>
  <si>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</si>
  <si>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</si>
  <si>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</si>
  <si>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</si>
  <si>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</si>
  <si>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</si>
  <si>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</si>
  <si>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</si>
  <si>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</si>
  <si>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</si>
  <si>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</si>
  <si>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</si>
  <si>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</si>
  <si>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</si>
  <si>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</si>
  <si>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</si>
  <si>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</si>
  <si>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</si>
  <si>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</si>
  <si>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</si>
  <si>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</si>
  <si>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</si>
  <si>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</si>
  <si>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</si>
  <si>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</si>
  <si>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</si>
  <si>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</si>
  <si>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</si>
  <si>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</si>
  <si>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</si>
  <si>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</si>
  <si>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</si>
  <si>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</si>
  <si>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</si>
  <si>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</si>
  <si>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</si>
  <si>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</si>
  <si>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</si>
  <si>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</si>
  <si>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</si>
  <si>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</si>
  <si>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</si>
  <si>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</si>
  <si>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</si>
  <si>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</si>
  <si>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</si>
  <si>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</si>
  <si>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</si>
  <si>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</si>
  <si>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</si>
  <si>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</si>
  <si>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</si>
  <si>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</si>
  <si>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</si>
  <si>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</si>
  <si>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</si>
  <si>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</si>
  <si>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</si>
  <si>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</si>
  <si>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</si>
  <si>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03/08/19 - VENCIMENTO 09/08/19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</si>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</sst>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B6" sqref="B6:O6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271749</v>
      </c>
      <c r="C7" s="9">
        <f t="shared" si="0"/>
        <v>363132</v>
      </c>
      <c r="D7" s="9">
        <f t="shared" si="0"/>
        <v>380922</v>
      </c>
      <c r="E7" s="9">
        <f>+E8+E20+E24+E27</f>
        <v>50286</v>
      </c>
      <c r="F7" s="9">
        <f>+F8+F20+F24+F27</f>
        <v>161559</v>
      </c>
      <c r="G7" s="9">
        <f t="shared" si="0"/>
        <v>212205</v>
      </c>
      <c r="H7" s="9">
        <f t="shared" si="0"/>
        <v>167179</v>
      </c>
      <c r="I7" s="9">
        <f t="shared" si="0"/>
        <v>162301</v>
      </c>
      <c r="J7" s="9">
        <f t="shared" si="0"/>
        <v>50550</v>
      </c>
      <c r="K7" s="9">
        <f t="shared" si="0"/>
        <v>77474</v>
      </c>
      <c r="L7" s="9">
        <f t="shared" si="0"/>
        <v>173555</v>
      </c>
      <c r="M7" s="9">
        <f t="shared" si="0"/>
        <v>228979</v>
      </c>
      <c r="N7" s="9">
        <f t="shared" si="0"/>
        <v>60643</v>
      </c>
      <c r="O7" s="9">
        <f t="shared" si="0"/>
        <v>148791</v>
      </c>
      <c r="P7" s="9">
        <f t="shared" si="0"/>
        <v>2509325</v>
      </c>
      <c r="Q7" s="43"/>
      <c r="R7"/>
      <c r="S7"/>
    </row>
    <row r="8" spans="1:19" ht="17.25" customHeight="1">
      <c r="A8" s="10" t="s">
        <v>31</v>
      </c>
      <c r="B8" s="11">
        <f>B9+B12+B16</f>
        <v>134224</v>
      </c>
      <c r="C8" s="11">
        <f aca="true" t="shared" si="1" ref="C8:O8">C9+C12+C16</f>
        <v>188875</v>
      </c>
      <c r="D8" s="11">
        <f t="shared" si="1"/>
        <v>182732</v>
      </c>
      <c r="E8" s="11">
        <f>E9+E12+E16</f>
        <v>22637</v>
      </c>
      <c r="F8" s="11">
        <f>F9+F12+F16</f>
        <v>78770</v>
      </c>
      <c r="G8" s="11">
        <f t="shared" si="1"/>
        <v>109823</v>
      </c>
      <c r="H8" s="11">
        <f t="shared" si="1"/>
        <v>88377</v>
      </c>
      <c r="I8" s="11">
        <f t="shared" si="1"/>
        <v>73726</v>
      </c>
      <c r="J8" s="11">
        <f t="shared" si="1"/>
        <v>25184</v>
      </c>
      <c r="K8" s="11">
        <f t="shared" si="1"/>
        <v>40554</v>
      </c>
      <c r="L8" s="11">
        <f t="shared" si="1"/>
        <v>82755</v>
      </c>
      <c r="M8" s="11">
        <f t="shared" si="1"/>
        <v>114038</v>
      </c>
      <c r="N8" s="11">
        <f t="shared" si="1"/>
        <v>28584</v>
      </c>
      <c r="O8" s="11">
        <f t="shared" si="1"/>
        <v>86976</v>
      </c>
      <c r="P8" s="11">
        <f>SUM(B8:O8)</f>
        <v>1257255</v>
      </c>
      <c r="Q8"/>
      <c r="R8"/>
      <c r="S8"/>
    </row>
    <row r="9" spans="1:19" ht="17.25" customHeight="1">
      <c r="A9" s="15" t="s">
        <v>9</v>
      </c>
      <c r="B9" s="13">
        <f>+B10+B11</f>
        <v>19451</v>
      </c>
      <c r="C9" s="13">
        <f aca="true" t="shared" si="2" ref="C9:O9">+C10+C11</f>
        <v>29986</v>
      </c>
      <c r="D9" s="13">
        <f t="shared" si="2"/>
        <v>26255</v>
      </c>
      <c r="E9" s="13">
        <f>+E10+E11</f>
        <v>4046</v>
      </c>
      <c r="F9" s="13">
        <f>+F10+F11</f>
        <v>10650</v>
      </c>
      <c r="G9" s="13">
        <f t="shared" si="2"/>
        <v>15778</v>
      </c>
      <c r="H9" s="13">
        <f t="shared" si="2"/>
        <v>11189</v>
      </c>
      <c r="I9" s="13">
        <f t="shared" si="2"/>
        <v>6991</v>
      </c>
      <c r="J9" s="13">
        <f t="shared" si="2"/>
        <v>1689</v>
      </c>
      <c r="K9" s="13">
        <f t="shared" si="2"/>
        <v>3979</v>
      </c>
      <c r="L9" s="13">
        <f t="shared" si="2"/>
        <v>5592</v>
      </c>
      <c r="M9" s="13">
        <f t="shared" si="2"/>
        <v>9339</v>
      </c>
      <c r="N9" s="13">
        <f t="shared" si="2"/>
        <v>4051</v>
      </c>
      <c r="O9" s="13">
        <f t="shared" si="2"/>
        <v>14686</v>
      </c>
      <c r="P9" s="11">
        <f aca="true" t="shared" si="3" ref="P9:P27">SUM(B9:O9)</f>
        <v>163682</v>
      </c>
      <c r="Q9"/>
      <c r="R9"/>
      <c r="S9"/>
    </row>
    <row r="10" spans="1:19" ht="17.25" customHeight="1">
      <c r="A10" s="29" t="s">
        <v>10</v>
      </c>
      <c r="B10" s="13">
        <v>19451</v>
      </c>
      <c r="C10" s="13">
        <v>29986</v>
      </c>
      <c r="D10" s="13">
        <v>26255</v>
      </c>
      <c r="E10" s="13">
        <v>4046</v>
      </c>
      <c r="F10" s="13">
        <v>10650</v>
      </c>
      <c r="G10" s="13">
        <v>15778</v>
      </c>
      <c r="H10" s="13">
        <v>11189</v>
      </c>
      <c r="I10" s="13">
        <v>6991</v>
      </c>
      <c r="J10" s="13">
        <v>1689</v>
      </c>
      <c r="K10" s="13">
        <v>3979</v>
      </c>
      <c r="L10" s="13">
        <v>5592</v>
      </c>
      <c r="M10" s="13">
        <v>9339</v>
      </c>
      <c r="N10" s="13">
        <v>4051</v>
      </c>
      <c r="O10" s="13">
        <v>14686</v>
      </c>
      <c r="P10" s="11">
        <f t="shared" si="3"/>
        <v>163682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107530</v>
      </c>
      <c r="C12" s="17">
        <f t="shared" si="4"/>
        <v>148793</v>
      </c>
      <c r="D12" s="17">
        <f t="shared" si="4"/>
        <v>147268</v>
      </c>
      <c r="E12" s="17">
        <f>SUM(E13:E15)</f>
        <v>17210</v>
      </c>
      <c r="F12" s="17">
        <f>SUM(F13:F15)</f>
        <v>63852</v>
      </c>
      <c r="G12" s="17">
        <f t="shared" si="4"/>
        <v>88379</v>
      </c>
      <c r="H12" s="17">
        <f t="shared" si="4"/>
        <v>71981</v>
      </c>
      <c r="I12" s="17">
        <f t="shared" si="4"/>
        <v>61613</v>
      </c>
      <c r="J12" s="17">
        <f t="shared" si="4"/>
        <v>21682</v>
      </c>
      <c r="K12" s="17">
        <f t="shared" si="4"/>
        <v>34205</v>
      </c>
      <c r="L12" s="17">
        <f t="shared" si="4"/>
        <v>71254</v>
      </c>
      <c r="M12" s="17">
        <f t="shared" si="4"/>
        <v>97578</v>
      </c>
      <c r="N12" s="17">
        <f t="shared" si="4"/>
        <v>22484</v>
      </c>
      <c r="O12" s="17">
        <f t="shared" si="4"/>
        <v>68367</v>
      </c>
      <c r="P12" s="11">
        <f t="shared" si="3"/>
        <v>1022196</v>
      </c>
      <c r="Q12"/>
      <c r="R12"/>
      <c r="S12"/>
    </row>
    <row r="13" spans="1:19" s="58" customFormat="1" ht="17.25" customHeight="1">
      <c r="A13" s="63" t="s">
        <v>12</v>
      </c>
      <c r="B13" s="64">
        <v>49339</v>
      </c>
      <c r="C13" s="64">
        <v>72952</v>
      </c>
      <c r="D13" s="64">
        <v>73996</v>
      </c>
      <c r="E13" s="64">
        <v>9284</v>
      </c>
      <c r="F13" s="64">
        <v>31861</v>
      </c>
      <c r="G13" s="64">
        <v>42805</v>
      </c>
      <c r="H13" s="64">
        <v>32311</v>
      </c>
      <c r="I13" s="64">
        <v>29785</v>
      </c>
      <c r="J13" s="64">
        <v>9016</v>
      </c>
      <c r="K13" s="64">
        <v>14710</v>
      </c>
      <c r="L13" s="64">
        <v>31810</v>
      </c>
      <c r="M13" s="64">
        <v>41288</v>
      </c>
      <c r="N13" s="64">
        <v>9470</v>
      </c>
      <c r="O13" s="64">
        <v>29423</v>
      </c>
      <c r="P13" s="11">
        <f t="shared" si="3"/>
        <v>478050</v>
      </c>
      <c r="Q13" s="65"/>
      <c r="R13" s="66"/>
      <c r="S13"/>
    </row>
    <row r="14" spans="1:19" s="58" customFormat="1" ht="17.25" customHeight="1">
      <c r="A14" s="63" t="s">
        <v>13</v>
      </c>
      <c r="B14" s="64">
        <v>55003</v>
      </c>
      <c r="C14" s="64">
        <v>70612</v>
      </c>
      <c r="D14" s="64">
        <v>69170</v>
      </c>
      <c r="E14" s="64">
        <v>7334</v>
      </c>
      <c r="F14" s="64">
        <v>30485</v>
      </c>
      <c r="G14" s="64">
        <v>42852</v>
      </c>
      <c r="H14" s="64">
        <v>37731</v>
      </c>
      <c r="I14" s="64">
        <v>30328</v>
      </c>
      <c r="J14" s="64">
        <v>12272</v>
      </c>
      <c r="K14" s="64">
        <v>18652</v>
      </c>
      <c r="L14" s="64">
        <v>38100</v>
      </c>
      <c r="M14" s="64">
        <v>54008</v>
      </c>
      <c r="N14" s="64">
        <v>11732</v>
      </c>
      <c r="O14" s="64">
        <v>35984</v>
      </c>
      <c r="P14" s="11">
        <f t="shared" si="3"/>
        <v>514263</v>
      </c>
      <c r="Q14" s="65"/>
      <c r="R14"/>
      <c r="S14"/>
    </row>
    <row r="15" spans="1:19" ht="17.25" customHeight="1">
      <c r="A15" s="14" t="s">
        <v>14</v>
      </c>
      <c r="B15" s="13">
        <v>3188</v>
      </c>
      <c r="C15" s="13">
        <v>5229</v>
      </c>
      <c r="D15" s="13">
        <v>4102</v>
      </c>
      <c r="E15" s="13">
        <v>592</v>
      </c>
      <c r="F15" s="13">
        <v>1506</v>
      </c>
      <c r="G15" s="13">
        <v>2722</v>
      </c>
      <c r="H15" s="13">
        <v>1939</v>
      </c>
      <c r="I15" s="13">
        <v>1500</v>
      </c>
      <c r="J15" s="13">
        <v>394</v>
      </c>
      <c r="K15" s="13">
        <v>843</v>
      </c>
      <c r="L15" s="13">
        <v>1344</v>
      </c>
      <c r="M15" s="13">
        <v>2282</v>
      </c>
      <c r="N15" s="13">
        <v>1282</v>
      </c>
      <c r="O15" s="13">
        <v>2960</v>
      </c>
      <c r="P15" s="11">
        <f t="shared" si="3"/>
        <v>29883</v>
      </c>
      <c r="Q15"/>
      <c r="R15"/>
      <c r="S15"/>
    </row>
    <row r="16" spans="1:16" ht="17.25" customHeight="1">
      <c r="A16" s="15" t="s">
        <v>27</v>
      </c>
      <c r="B16" s="13">
        <f>B17+B18+B19</f>
        <v>7243</v>
      </c>
      <c r="C16" s="13">
        <f aca="true" t="shared" si="5" ref="C16:O16">C17+C18+C19</f>
        <v>10096</v>
      </c>
      <c r="D16" s="13">
        <f t="shared" si="5"/>
        <v>9209</v>
      </c>
      <c r="E16" s="13">
        <f>E17+E18+E19</f>
        <v>1381</v>
      </c>
      <c r="F16" s="13">
        <f>F17+F18+F19</f>
        <v>4268</v>
      </c>
      <c r="G16" s="13">
        <f t="shared" si="5"/>
        <v>5666</v>
      </c>
      <c r="H16" s="13">
        <f t="shared" si="5"/>
        <v>5207</v>
      </c>
      <c r="I16" s="13">
        <f t="shared" si="5"/>
        <v>5122</v>
      </c>
      <c r="J16" s="13">
        <f t="shared" si="5"/>
        <v>1813</v>
      </c>
      <c r="K16" s="13">
        <f t="shared" si="5"/>
        <v>2370</v>
      </c>
      <c r="L16" s="13">
        <f t="shared" si="5"/>
        <v>5909</v>
      </c>
      <c r="M16" s="13">
        <f t="shared" si="5"/>
        <v>7121</v>
      </c>
      <c r="N16" s="13">
        <f t="shared" si="5"/>
        <v>2049</v>
      </c>
      <c r="O16" s="13">
        <f t="shared" si="5"/>
        <v>3923</v>
      </c>
      <c r="P16" s="11">
        <f t="shared" si="3"/>
        <v>71377</v>
      </c>
    </row>
    <row r="17" spans="1:19" ht="17.25" customHeight="1">
      <c r="A17" s="14" t="s">
        <v>28</v>
      </c>
      <c r="B17" s="13">
        <v>7235</v>
      </c>
      <c r="C17" s="13">
        <v>10095</v>
      </c>
      <c r="D17" s="13">
        <v>9197</v>
      </c>
      <c r="E17" s="13">
        <v>1378</v>
      </c>
      <c r="F17" s="13">
        <v>4263</v>
      </c>
      <c r="G17" s="13">
        <v>5660</v>
      </c>
      <c r="H17" s="13">
        <v>5200</v>
      </c>
      <c r="I17" s="13">
        <v>5116</v>
      </c>
      <c r="J17" s="13">
        <v>1812</v>
      </c>
      <c r="K17" s="13">
        <v>2366</v>
      </c>
      <c r="L17" s="13">
        <v>5902</v>
      </c>
      <c r="M17" s="13">
        <v>7112</v>
      </c>
      <c r="N17" s="13">
        <v>2040</v>
      </c>
      <c r="O17" s="13">
        <v>3914</v>
      </c>
      <c r="P17" s="11">
        <f t="shared" si="3"/>
        <v>71290</v>
      </c>
      <c r="Q17"/>
      <c r="R17"/>
      <c r="S17"/>
    </row>
    <row r="18" spans="1:19" ht="17.25" customHeight="1">
      <c r="A18" s="14" t="s">
        <v>29</v>
      </c>
      <c r="B18" s="13">
        <v>4</v>
      </c>
      <c r="C18" s="13">
        <v>1</v>
      </c>
      <c r="D18" s="13">
        <v>4</v>
      </c>
      <c r="E18" s="13">
        <v>3</v>
      </c>
      <c r="F18" s="13">
        <v>3</v>
      </c>
      <c r="G18" s="13">
        <v>3</v>
      </c>
      <c r="H18" s="13">
        <v>4</v>
      </c>
      <c r="I18" s="13">
        <v>4</v>
      </c>
      <c r="J18" s="13">
        <v>1</v>
      </c>
      <c r="K18" s="13">
        <v>4</v>
      </c>
      <c r="L18" s="13">
        <v>2</v>
      </c>
      <c r="M18" s="13">
        <v>3</v>
      </c>
      <c r="N18" s="13">
        <v>5</v>
      </c>
      <c r="O18" s="13">
        <v>5</v>
      </c>
      <c r="P18" s="11">
        <f t="shared" si="3"/>
        <v>46</v>
      </c>
      <c r="Q18"/>
      <c r="R18"/>
      <c r="S18"/>
    </row>
    <row r="19" spans="1:19" ht="17.25" customHeight="1">
      <c r="A19" s="14" t="s">
        <v>30</v>
      </c>
      <c r="B19" s="13">
        <v>4</v>
      </c>
      <c r="C19" s="13">
        <v>0</v>
      </c>
      <c r="D19" s="13">
        <v>8</v>
      </c>
      <c r="E19" s="13">
        <v>0</v>
      </c>
      <c r="F19" s="13">
        <v>2</v>
      </c>
      <c r="G19" s="13">
        <v>3</v>
      </c>
      <c r="H19" s="13">
        <v>3</v>
      </c>
      <c r="I19" s="13">
        <v>2</v>
      </c>
      <c r="J19" s="13">
        <v>0</v>
      </c>
      <c r="K19" s="13">
        <v>0</v>
      </c>
      <c r="L19" s="13">
        <v>5</v>
      </c>
      <c r="M19" s="13">
        <v>6</v>
      </c>
      <c r="N19" s="13">
        <v>4</v>
      </c>
      <c r="O19" s="13">
        <v>4</v>
      </c>
      <c r="P19" s="11">
        <f t="shared" si="3"/>
        <v>41</v>
      </c>
      <c r="Q19"/>
      <c r="R19"/>
      <c r="S19"/>
    </row>
    <row r="20" spans="1:19" ht="17.25" customHeight="1">
      <c r="A20" s="16" t="s">
        <v>15</v>
      </c>
      <c r="B20" s="11">
        <f>+B21+B22+B23</f>
        <v>80226</v>
      </c>
      <c r="C20" s="11">
        <f aca="true" t="shared" si="6" ref="C20:O20">+C21+C22+C23</f>
        <v>95588</v>
      </c>
      <c r="D20" s="11">
        <f t="shared" si="6"/>
        <v>108911</v>
      </c>
      <c r="E20" s="11">
        <f>+E21+E22+E23</f>
        <v>14551</v>
      </c>
      <c r="F20" s="11">
        <f>+F21+F22+F23</f>
        <v>42870</v>
      </c>
      <c r="G20" s="11">
        <f t="shared" si="6"/>
        <v>55753</v>
      </c>
      <c r="H20" s="11">
        <f t="shared" si="6"/>
        <v>46452</v>
      </c>
      <c r="I20" s="11">
        <f t="shared" si="6"/>
        <v>61455</v>
      </c>
      <c r="J20" s="11">
        <f t="shared" si="6"/>
        <v>19423</v>
      </c>
      <c r="K20" s="11">
        <f t="shared" si="6"/>
        <v>25877</v>
      </c>
      <c r="L20" s="11">
        <f t="shared" si="6"/>
        <v>65717</v>
      </c>
      <c r="M20" s="11">
        <f t="shared" si="6"/>
        <v>82427</v>
      </c>
      <c r="N20" s="11">
        <f t="shared" si="6"/>
        <v>18675</v>
      </c>
      <c r="O20" s="11">
        <f t="shared" si="6"/>
        <v>37637</v>
      </c>
      <c r="P20" s="11">
        <f t="shared" si="3"/>
        <v>755562</v>
      </c>
      <c r="Q20"/>
      <c r="R20"/>
      <c r="S20"/>
    </row>
    <row r="21" spans="1:19" s="58" customFormat="1" ht="17.25" customHeight="1">
      <c r="A21" s="53" t="s">
        <v>16</v>
      </c>
      <c r="B21" s="64">
        <v>38304</v>
      </c>
      <c r="C21" s="64">
        <v>49895</v>
      </c>
      <c r="D21" s="64">
        <v>58045</v>
      </c>
      <c r="E21" s="64">
        <v>8322</v>
      </c>
      <c r="F21" s="64">
        <v>22213</v>
      </c>
      <c r="G21" s="64">
        <v>28593</v>
      </c>
      <c r="H21" s="64">
        <v>21857</v>
      </c>
      <c r="I21" s="64">
        <v>31229</v>
      </c>
      <c r="J21" s="64">
        <v>8485</v>
      </c>
      <c r="K21" s="64">
        <v>11744</v>
      </c>
      <c r="L21" s="64">
        <v>29387</v>
      </c>
      <c r="M21" s="64">
        <v>35570</v>
      </c>
      <c r="N21" s="64">
        <v>9273</v>
      </c>
      <c r="O21" s="64">
        <v>17390</v>
      </c>
      <c r="P21" s="11">
        <f t="shared" si="3"/>
        <v>370307</v>
      </c>
      <c r="Q21" s="65"/>
      <c r="R21"/>
      <c r="S21"/>
    </row>
    <row r="22" spans="1:19" s="58" customFormat="1" ht="17.25" customHeight="1">
      <c r="A22" s="53" t="s">
        <v>17</v>
      </c>
      <c r="B22" s="64">
        <v>40336</v>
      </c>
      <c r="C22" s="64">
        <v>43508</v>
      </c>
      <c r="D22" s="64">
        <v>48875</v>
      </c>
      <c r="E22" s="64">
        <v>5938</v>
      </c>
      <c r="F22" s="64">
        <v>19988</v>
      </c>
      <c r="G22" s="64">
        <v>26185</v>
      </c>
      <c r="H22" s="64">
        <v>23778</v>
      </c>
      <c r="I22" s="64">
        <v>29330</v>
      </c>
      <c r="J22" s="64">
        <v>10659</v>
      </c>
      <c r="K22" s="64">
        <v>13681</v>
      </c>
      <c r="L22" s="64">
        <v>35407</v>
      </c>
      <c r="M22" s="64">
        <v>45425</v>
      </c>
      <c r="N22" s="64">
        <v>8918</v>
      </c>
      <c r="O22" s="64">
        <v>19338</v>
      </c>
      <c r="P22" s="11">
        <f t="shared" si="3"/>
        <v>371366</v>
      </c>
      <c r="Q22" s="65"/>
      <c r="R22"/>
      <c r="S22"/>
    </row>
    <row r="23" spans="1:19" ht="17.25" customHeight="1">
      <c r="A23" s="12" t="s">
        <v>18</v>
      </c>
      <c r="B23" s="13">
        <v>1586</v>
      </c>
      <c r="C23" s="13">
        <v>2185</v>
      </c>
      <c r="D23" s="13">
        <v>1991</v>
      </c>
      <c r="E23" s="13">
        <v>291</v>
      </c>
      <c r="F23" s="13">
        <v>669</v>
      </c>
      <c r="G23" s="13">
        <v>975</v>
      </c>
      <c r="H23" s="13">
        <v>817</v>
      </c>
      <c r="I23" s="13">
        <v>896</v>
      </c>
      <c r="J23" s="13">
        <v>279</v>
      </c>
      <c r="K23" s="13">
        <v>452</v>
      </c>
      <c r="L23" s="13">
        <v>923</v>
      </c>
      <c r="M23" s="13">
        <v>1432</v>
      </c>
      <c r="N23" s="13">
        <v>484</v>
      </c>
      <c r="O23" s="13">
        <v>909</v>
      </c>
      <c r="P23" s="11">
        <f t="shared" si="3"/>
        <v>13889</v>
      </c>
      <c r="Q23"/>
      <c r="R23"/>
      <c r="S23"/>
    </row>
    <row r="24" spans="1:19" ht="17.25" customHeight="1">
      <c r="A24" s="16" t="s">
        <v>19</v>
      </c>
      <c r="B24" s="13">
        <f>+B25+B26</f>
        <v>57299</v>
      </c>
      <c r="C24" s="13">
        <f aca="true" t="shared" si="7" ref="C24:O24">+C25+C26</f>
        <v>78669</v>
      </c>
      <c r="D24" s="13">
        <f t="shared" si="7"/>
        <v>89279</v>
      </c>
      <c r="E24" s="13">
        <f>+E25+E26</f>
        <v>13098</v>
      </c>
      <c r="F24" s="13">
        <f>+F25+F26</f>
        <v>39919</v>
      </c>
      <c r="G24" s="13">
        <f t="shared" si="7"/>
        <v>46629</v>
      </c>
      <c r="H24" s="13">
        <f t="shared" si="7"/>
        <v>32350</v>
      </c>
      <c r="I24" s="13">
        <f t="shared" si="7"/>
        <v>27120</v>
      </c>
      <c r="J24" s="13">
        <f t="shared" si="7"/>
        <v>5943</v>
      </c>
      <c r="K24" s="13">
        <f t="shared" si="7"/>
        <v>11043</v>
      </c>
      <c r="L24" s="13">
        <f t="shared" si="7"/>
        <v>25083</v>
      </c>
      <c r="M24" s="13">
        <f t="shared" si="7"/>
        <v>32514</v>
      </c>
      <c r="N24" s="13">
        <f t="shared" si="7"/>
        <v>11279</v>
      </c>
      <c r="O24" s="13">
        <f t="shared" si="7"/>
        <v>24178</v>
      </c>
      <c r="P24" s="11">
        <f t="shared" si="3"/>
        <v>494403</v>
      </c>
      <c r="Q24" s="44"/>
      <c r="R24"/>
      <c r="S24"/>
    </row>
    <row r="25" spans="1:19" ht="17.25" customHeight="1">
      <c r="A25" s="12" t="s">
        <v>32</v>
      </c>
      <c r="B25" s="13">
        <v>42041</v>
      </c>
      <c r="C25" s="13">
        <v>58932</v>
      </c>
      <c r="D25" s="13">
        <v>66941</v>
      </c>
      <c r="E25" s="13">
        <v>10646</v>
      </c>
      <c r="F25" s="13">
        <v>28692</v>
      </c>
      <c r="G25" s="13">
        <v>36252</v>
      </c>
      <c r="H25" s="13">
        <v>24001</v>
      </c>
      <c r="I25" s="13">
        <v>19858</v>
      </c>
      <c r="J25" s="13">
        <v>4691</v>
      </c>
      <c r="K25" s="13">
        <v>8614</v>
      </c>
      <c r="L25" s="13">
        <v>17606</v>
      </c>
      <c r="M25" s="13">
        <v>24863</v>
      </c>
      <c r="N25" s="13">
        <v>9187</v>
      </c>
      <c r="O25" s="13">
        <v>17772</v>
      </c>
      <c r="P25" s="11">
        <f t="shared" si="3"/>
        <v>370096</v>
      </c>
      <c r="Q25" s="43"/>
      <c r="R25"/>
      <c r="S25"/>
    </row>
    <row r="26" spans="1:19" ht="17.25" customHeight="1">
      <c r="A26" s="12" t="s">
        <v>33</v>
      </c>
      <c r="B26" s="13">
        <v>15258</v>
      </c>
      <c r="C26" s="13">
        <v>19737</v>
      </c>
      <c r="D26" s="13">
        <v>22338</v>
      </c>
      <c r="E26" s="13">
        <v>2452</v>
      </c>
      <c r="F26" s="13">
        <v>11227</v>
      </c>
      <c r="G26" s="13">
        <v>10377</v>
      </c>
      <c r="H26" s="13">
        <v>8349</v>
      </c>
      <c r="I26" s="13">
        <v>7262</v>
      </c>
      <c r="J26" s="13">
        <v>1252</v>
      </c>
      <c r="K26" s="13">
        <v>2429</v>
      </c>
      <c r="L26" s="13">
        <v>7477</v>
      </c>
      <c r="M26" s="13">
        <v>7651</v>
      </c>
      <c r="N26" s="13">
        <v>2092</v>
      </c>
      <c r="O26" s="13">
        <v>6406</v>
      </c>
      <c r="P26" s="11">
        <f t="shared" si="3"/>
        <v>124307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2105</v>
      </c>
      <c r="O27" s="11">
        <v>0</v>
      </c>
      <c r="P27" s="11">
        <f t="shared" si="3"/>
        <v>2105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1.03820515682166</v>
      </c>
      <c r="C32" s="79">
        <v>1.012748832310637</v>
      </c>
      <c r="D32" s="31">
        <v>0</v>
      </c>
      <c r="E32" s="31">
        <v>0</v>
      </c>
      <c r="F32" s="31">
        <v>0</v>
      </c>
      <c r="G32" s="31">
        <v>0</v>
      </c>
      <c r="H32" s="79">
        <v>1.006312042768937</v>
      </c>
      <c r="I32" s="31">
        <v>0</v>
      </c>
      <c r="J32" s="79">
        <v>1.09350166300358</v>
      </c>
      <c r="K32" s="79">
        <v>1.176593603910195</v>
      </c>
      <c r="L32" s="31">
        <v>0</v>
      </c>
      <c r="M32" s="79">
        <v>1.056027524077662</v>
      </c>
      <c r="N32" s="79">
        <v>1.12345971944991</v>
      </c>
      <c r="O32" s="79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978597.56</v>
      </c>
      <c r="C42" s="22">
        <f t="shared" si="10"/>
        <v>1417114.54</v>
      </c>
      <c r="D42" s="22">
        <f t="shared" si="10"/>
        <v>1487102.8800000001</v>
      </c>
      <c r="E42" s="22">
        <f t="shared" si="10"/>
        <v>265444.71</v>
      </c>
      <c r="F42" s="22">
        <f t="shared" si="10"/>
        <v>541320.87</v>
      </c>
      <c r="G42" s="22">
        <f t="shared" si="10"/>
        <v>739615.3200000001</v>
      </c>
      <c r="H42" s="22">
        <f t="shared" si="10"/>
        <v>660512.7000000001</v>
      </c>
      <c r="I42" s="22">
        <f t="shared" si="10"/>
        <v>568143.4600000001</v>
      </c>
      <c r="J42" s="22">
        <f t="shared" si="10"/>
        <v>179314.34</v>
      </c>
      <c r="K42" s="22">
        <f t="shared" si="10"/>
        <v>287228.73000000004</v>
      </c>
      <c r="L42" s="22">
        <f t="shared" si="10"/>
        <v>497206.63999999996</v>
      </c>
      <c r="M42" s="22">
        <f t="shared" si="10"/>
        <v>748268.1399999999</v>
      </c>
      <c r="N42" s="22">
        <f t="shared" si="10"/>
        <v>252468.83000000002</v>
      </c>
      <c r="O42" s="22">
        <f t="shared" si="10"/>
        <v>524390.54</v>
      </c>
      <c r="P42" s="22">
        <f aca="true" t="shared" si="11" ref="P42:P47">SUM(B42:O42)</f>
        <v>9146729.260000002</v>
      </c>
      <c r="Q42"/>
      <c r="R42"/>
      <c r="S42"/>
    </row>
    <row r="43" spans="1:19" ht="17.25" customHeight="1">
      <c r="A43" s="16" t="s">
        <v>59</v>
      </c>
      <c r="B43" s="23">
        <f>SUM(B44:B52)</f>
        <v>961140.14</v>
      </c>
      <c r="C43" s="23">
        <f aca="true" t="shared" si="12" ref="C43:O43">SUM(C44:C52)</f>
        <v>1392882.56</v>
      </c>
      <c r="D43" s="23">
        <f t="shared" si="12"/>
        <v>1478992.12</v>
      </c>
      <c r="E43" s="23">
        <f t="shared" si="12"/>
        <v>265444.71</v>
      </c>
      <c r="F43" s="23">
        <f t="shared" si="12"/>
        <v>534069.27</v>
      </c>
      <c r="G43" s="23">
        <f t="shared" si="12"/>
        <v>716560.3</v>
      </c>
      <c r="H43" s="23">
        <f t="shared" si="12"/>
        <v>660512.7000000001</v>
      </c>
      <c r="I43" s="23">
        <f t="shared" si="12"/>
        <v>559403.92</v>
      </c>
      <c r="J43" s="23">
        <f t="shared" si="12"/>
        <v>177741.83</v>
      </c>
      <c r="K43" s="23">
        <f t="shared" si="12"/>
        <v>281575.87000000005</v>
      </c>
      <c r="L43" s="23">
        <f t="shared" si="12"/>
        <v>495741.85</v>
      </c>
      <c r="M43" s="23">
        <f t="shared" si="12"/>
        <v>739329.1499999999</v>
      </c>
      <c r="N43" s="23">
        <f t="shared" si="12"/>
        <v>248118.44</v>
      </c>
      <c r="O43" s="23">
        <f t="shared" si="12"/>
        <v>521040.9</v>
      </c>
      <c r="P43" s="23">
        <f t="shared" si="11"/>
        <v>9032553.76</v>
      </c>
      <c r="Q43"/>
      <c r="R43"/>
      <c r="S43"/>
    </row>
    <row r="44" spans="1:19" ht="17.25" customHeight="1">
      <c r="A44" s="34" t="s">
        <v>54</v>
      </c>
      <c r="B44" s="23">
        <f>ROUND(B30*B7,2)</f>
        <v>905005.69</v>
      </c>
      <c r="C44" s="23">
        <f aca="true" t="shared" si="13" ref="C44:O44">ROUND(C30*C7,2)</f>
        <v>1349434.83</v>
      </c>
      <c r="D44" s="23">
        <f t="shared" si="13"/>
        <v>1472606.36</v>
      </c>
      <c r="E44" s="23">
        <f t="shared" si="13"/>
        <v>265444.71</v>
      </c>
      <c r="F44" s="23">
        <f t="shared" si="13"/>
        <v>531852.23</v>
      </c>
      <c r="G44" s="23">
        <f t="shared" si="13"/>
        <v>713114.9</v>
      </c>
      <c r="H44" s="23">
        <f t="shared" si="13"/>
        <v>646029.81</v>
      </c>
      <c r="I44" s="23">
        <f t="shared" si="13"/>
        <v>556027</v>
      </c>
      <c r="J44" s="23">
        <f t="shared" si="13"/>
        <v>177556.88</v>
      </c>
      <c r="K44" s="23">
        <f t="shared" si="13"/>
        <v>257848.97</v>
      </c>
      <c r="L44" s="23">
        <f t="shared" si="13"/>
        <v>493486.29</v>
      </c>
      <c r="M44" s="23">
        <f t="shared" si="13"/>
        <v>653322.88</v>
      </c>
      <c r="N44" s="23">
        <f t="shared" si="13"/>
        <v>217314.19</v>
      </c>
      <c r="O44" s="23">
        <f t="shared" si="13"/>
        <v>492766.03</v>
      </c>
      <c r="P44" s="23">
        <f t="shared" si="11"/>
        <v>8731810.770000001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34575.88</v>
      </c>
      <c r="C49" s="35">
        <f>ROUND((C32-1)*C44,2)</f>
        <v>17203.72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4077.77</v>
      </c>
      <c r="I49" s="36">
        <f t="shared" si="14"/>
        <v>0</v>
      </c>
      <c r="J49" s="35">
        <f>ROUND((J32-1)*J44,2)</f>
        <v>16601.86</v>
      </c>
      <c r="K49" s="35">
        <f>ROUND((K32-1)*K44,2)</f>
        <v>45534.48</v>
      </c>
      <c r="L49" s="36">
        <f t="shared" si="14"/>
        <v>0</v>
      </c>
      <c r="M49" s="35">
        <f>ROUND((M32-1)*M44,2)</f>
        <v>36604.06</v>
      </c>
      <c r="N49" s="35">
        <f>ROUND((N32-1)*N44,2)</f>
        <v>26829.55</v>
      </c>
      <c r="O49" s="35">
        <f>ROUND((O32-1)*O44,2)</f>
        <v>24159.32</v>
      </c>
      <c r="P49" s="23">
        <f aca="true" t="shared" si="15" ref="P49:P55">SUM(B49:O49)</f>
        <v>205586.63999999998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114175.5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-83639.3</v>
      </c>
      <c r="C57" s="35">
        <f t="shared" si="16"/>
        <v>-128960.86</v>
      </c>
      <c r="D57" s="35">
        <f t="shared" si="16"/>
        <v>-113964.25</v>
      </c>
      <c r="E57" s="35">
        <f t="shared" si="16"/>
        <v>-67385.84</v>
      </c>
      <c r="F57" s="35">
        <f t="shared" si="16"/>
        <v>-45795</v>
      </c>
      <c r="G57" s="35">
        <f t="shared" si="16"/>
        <v>-67845.4</v>
      </c>
      <c r="H57" s="35">
        <f t="shared" si="16"/>
        <v>-56000.35</v>
      </c>
      <c r="I57" s="35">
        <f t="shared" si="16"/>
        <v>-30061.3</v>
      </c>
      <c r="J57" s="35">
        <f t="shared" si="16"/>
        <v>-12480.939999999999</v>
      </c>
      <c r="K57" s="35">
        <f t="shared" si="16"/>
        <v>-17109.7</v>
      </c>
      <c r="L57" s="35">
        <f t="shared" si="16"/>
        <v>-24045.6</v>
      </c>
      <c r="M57" s="35">
        <f t="shared" si="16"/>
        <v>-40157.7</v>
      </c>
      <c r="N57" s="35">
        <f t="shared" si="16"/>
        <v>-17419.3</v>
      </c>
      <c r="O57" s="35">
        <f t="shared" si="16"/>
        <v>-63149.8</v>
      </c>
      <c r="P57" s="35">
        <f aca="true" t="shared" si="17" ref="P57:P65">SUM(B57:O57)</f>
        <v>-768015.34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-83639.3</v>
      </c>
      <c r="C58" s="35">
        <f t="shared" si="18"/>
        <v>-128939.8</v>
      </c>
      <c r="D58" s="35">
        <f t="shared" si="18"/>
        <v>-112896.5</v>
      </c>
      <c r="E58" s="35">
        <f t="shared" si="18"/>
        <v>-17397.8</v>
      </c>
      <c r="F58" s="35">
        <f t="shared" si="18"/>
        <v>-45795</v>
      </c>
      <c r="G58" s="35">
        <f t="shared" si="18"/>
        <v>-67845.4</v>
      </c>
      <c r="H58" s="35">
        <f t="shared" si="18"/>
        <v>-48362.1</v>
      </c>
      <c r="I58" s="35">
        <f t="shared" si="18"/>
        <v>-30061.3</v>
      </c>
      <c r="J58" s="35">
        <f t="shared" si="18"/>
        <v>-7262.7</v>
      </c>
      <c r="K58" s="35">
        <f t="shared" si="18"/>
        <v>-17109.7</v>
      </c>
      <c r="L58" s="35">
        <f t="shared" si="18"/>
        <v>-24045.6</v>
      </c>
      <c r="M58" s="35">
        <f t="shared" si="18"/>
        <v>-40157.7</v>
      </c>
      <c r="N58" s="35">
        <f t="shared" si="18"/>
        <v>-17419.3</v>
      </c>
      <c r="O58" s="35">
        <f t="shared" si="18"/>
        <v>-63149.8</v>
      </c>
      <c r="P58" s="35">
        <f t="shared" si="17"/>
        <v>-704081.9999999999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-83639.3</v>
      </c>
      <c r="C59" s="55">
        <f aca="true" t="shared" si="19" ref="C59:O59">-ROUND(C9*$D$3,2)</f>
        <v>-128939.8</v>
      </c>
      <c r="D59" s="55">
        <f t="shared" si="19"/>
        <v>-112896.5</v>
      </c>
      <c r="E59" s="55">
        <f t="shared" si="19"/>
        <v>-17397.8</v>
      </c>
      <c r="F59" s="55">
        <f t="shared" si="19"/>
        <v>-45795</v>
      </c>
      <c r="G59" s="55">
        <f t="shared" si="19"/>
        <v>-67845.4</v>
      </c>
      <c r="H59" s="55">
        <v>-48362.1</v>
      </c>
      <c r="I59" s="55">
        <f t="shared" si="19"/>
        <v>-30061.3</v>
      </c>
      <c r="J59" s="55">
        <f t="shared" si="19"/>
        <v>-7262.7</v>
      </c>
      <c r="K59" s="55">
        <f t="shared" si="19"/>
        <v>-17109.7</v>
      </c>
      <c r="L59" s="55">
        <f t="shared" si="19"/>
        <v>-24045.6</v>
      </c>
      <c r="M59" s="55">
        <f t="shared" si="19"/>
        <v>-40157.7</v>
      </c>
      <c r="N59" s="55">
        <f t="shared" si="19"/>
        <v>-17419.3</v>
      </c>
      <c r="O59" s="55">
        <f t="shared" si="19"/>
        <v>-63149.8</v>
      </c>
      <c r="P59" s="55">
        <f t="shared" si="17"/>
        <v>-704081.9999999999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/>
      <c r="R60"/>
      <c r="S60"/>
    </row>
    <row r="61" spans="1:19" ht="18.7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/>
      <c r="R61"/>
      <c r="S61"/>
    </row>
    <row r="62" spans="1:19" ht="18.75" customHeight="1">
      <c r="A62" s="12" t="s">
        <v>66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/>
      <c r="R62"/>
      <c r="S62"/>
    </row>
    <row r="63" spans="1:19" ht="18.75" customHeight="1">
      <c r="A63" s="12" t="s">
        <v>67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0</v>
      </c>
      <c r="C65" s="55">
        <f t="shared" si="20"/>
        <v>-21.06</v>
      </c>
      <c r="D65" s="35">
        <f t="shared" si="20"/>
        <v>-1067.75</v>
      </c>
      <c r="E65" s="35">
        <f t="shared" si="20"/>
        <v>-49988.04</v>
      </c>
      <c r="F65" s="35">
        <f t="shared" si="20"/>
        <v>0</v>
      </c>
      <c r="G65" s="35">
        <f t="shared" si="20"/>
        <v>0</v>
      </c>
      <c r="H65" s="35">
        <f t="shared" si="20"/>
        <v>-7638.25</v>
      </c>
      <c r="I65" s="35">
        <f t="shared" si="20"/>
        <v>0</v>
      </c>
      <c r="J65" s="35">
        <f t="shared" si="20"/>
        <v>-5218.24</v>
      </c>
      <c r="K65" s="35">
        <f t="shared" si="20"/>
        <v>0</v>
      </c>
      <c r="L65" s="35">
        <f t="shared" si="20"/>
        <v>0</v>
      </c>
      <c r="M65" s="35">
        <f t="shared" si="20"/>
        <v>0</v>
      </c>
      <c r="N65" s="55">
        <f t="shared" si="20"/>
        <v>0</v>
      </c>
      <c r="O65" s="55">
        <f t="shared" si="20"/>
        <v>0</v>
      </c>
      <c r="P65" s="55">
        <f t="shared" si="17"/>
        <v>-63933.34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894958.26</v>
      </c>
      <c r="C105" s="24">
        <f t="shared" si="22"/>
        <v>1288153.68</v>
      </c>
      <c r="D105" s="24">
        <f t="shared" si="22"/>
        <v>1373138.6300000001</v>
      </c>
      <c r="E105" s="24">
        <f t="shared" si="22"/>
        <v>198058.87000000002</v>
      </c>
      <c r="F105" s="24">
        <f t="shared" si="22"/>
        <v>495525.87</v>
      </c>
      <c r="G105" s="24">
        <f t="shared" si="22"/>
        <v>671769.92</v>
      </c>
      <c r="H105" s="24">
        <f aca="true" t="shared" si="23" ref="H105:M105">+H106+H107</f>
        <v>604512.3500000001</v>
      </c>
      <c r="I105" s="24">
        <f t="shared" si="23"/>
        <v>538082.16</v>
      </c>
      <c r="J105" s="24">
        <f t="shared" si="23"/>
        <v>166833.4</v>
      </c>
      <c r="K105" s="24">
        <f t="shared" si="23"/>
        <v>270119.03</v>
      </c>
      <c r="L105" s="24">
        <f t="shared" si="23"/>
        <v>473161.04</v>
      </c>
      <c r="M105" s="24">
        <f t="shared" si="23"/>
        <v>708110.44</v>
      </c>
      <c r="N105" s="24">
        <f>+N106+N107</f>
        <v>235049.53000000003</v>
      </c>
      <c r="O105" s="24">
        <f>+O106+O107</f>
        <v>461240.74000000005</v>
      </c>
      <c r="P105" s="41">
        <f t="shared" si="21"/>
        <v>8378713.920000001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877500.84</v>
      </c>
      <c r="C106" s="24">
        <f t="shared" si="24"/>
        <v>1263921.7</v>
      </c>
      <c r="D106" s="24">
        <f t="shared" si="24"/>
        <v>1365027.87</v>
      </c>
      <c r="E106" s="24">
        <f t="shared" si="24"/>
        <v>198058.87000000002</v>
      </c>
      <c r="F106" s="24">
        <f t="shared" si="24"/>
        <v>488274.27</v>
      </c>
      <c r="G106" s="24">
        <f t="shared" si="24"/>
        <v>648714.9</v>
      </c>
      <c r="H106" s="24">
        <f t="shared" si="24"/>
        <v>604512.3500000001</v>
      </c>
      <c r="I106" s="24">
        <f t="shared" si="24"/>
        <v>529342.62</v>
      </c>
      <c r="J106" s="24">
        <f t="shared" si="24"/>
        <v>165260.88999999998</v>
      </c>
      <c r="K106" s="24">
        <f t="shared" si="24"/>
        <v>264466.17000000004</v>
      </c>
      <c r="L106" s="24">
        <f t="shared" si="24"/>
        <v>471696.25</v>
      </c>
      <c r="M106" s="24">
        <f t="shared" si="24"/>
        <v>699171.45</v>
      </c>
      <c r="N106" s="24">
        <f t="shared" si="24"/>
        <v>230699.14</v>
      </c>
      <c r="O106" s="24">
        <f t="shared" si="24"/>
        <v>457891.10000000003</v>
      </c>
      <c r="P106" s="41">
        <f t="shared" si="21"/>
        <v>8264538.42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5652.86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114175.5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8378713.94</v>
      </c>
      <c r="Q113" s="45"/>
    </row>
    <row r="114" spans="1:16" ht="18.75" customHeight="1">
      <c r="A114" s="26" t="s">
        <v>113</v>
      </c>
      <c r="B114" s="27">
        <v>113425.1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113425.1</v>
      </c>
    </row>
    <row r="115" spans="1:16" ht="18.75" customHeight="1">
      <c r="A115" s="26" t="s">
        <v>114</v>
      </c>
      <c r="B115" s="27">
        <v>781533.17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781533.17</v>
      </c>
    </row>
    <row r="116" spans="1:16" ht="18.75" customHeight="1">
      <c r="A116" s="26" t="s">
        <v>115</v>
      </c>
      <c r="B116" s="38">
        <v>0</v>
      </c>
      <c r="C116" s="27">
        <v>1288153.67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1288153.67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198058.87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198058.87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495525.87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495525.87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604512.35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604512.35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166833.4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166833.4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270119.03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270119.03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671769.93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671769.93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538082.15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538082.15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473161.04</v>
      </c>
      <c r="M143" s="38">
        <v>0</v>
      </c>
      <c r="N143" s="38">
        <v>0</v>
      </c>
      <c r="O143" s="38">
        <v>0</v>
      </c>
      <c r="P143" s="39">
        <f t="shared" si="28"/>
        <v>473161.04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1373138.64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1373138.64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708110.44</v>
      </c>
      <c r="N145" s="71">
        <v>0</v>
      </c>
      <c r="O145" s="71">
        <v>0</v>
      </c>
      <c r="P145" s="39">
        <f t="shared" si="28"/>
        <v>708110.44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235049.53</v>
      </c>
      <c r="O146" s="71">
        <v>0</v>
      </c>
      <c r="P146" s="39">
        <f>SUM(B146:O146)</f>
        <v>235049.53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461240.75</v>
      </c>
      <c r="P147" s="76">
        <f>SUM(B147:O147)</f>
        <v>461240.75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2019-08-15T19:56:19Z</dcterms:modified>
  <cp:category/>
  <cp:version/>
  <cp:contentType/>
  <cp:contentStatus/>
</cp:coreProperties>
</file>