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<sst xmlns="http://schemas.openxmlformats.org/spreadsheetml/2006/main" count="112" uniqueCount="110">
  <si>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</si>
  <si>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</si>
  <si>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</si>
  <si>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</si>
  <si>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</si>
  <si>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</si>
  <si>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</si>
  <si>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</si>
  <si>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</si>
  <si>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</si>
  <si>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</si>
  <si>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</si>
  <si>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</si>
  <si>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</si>
  <si>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</si>
  <si>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</si>
  <si>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</si>
  <si>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</si>
  <si>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</si>
  <si>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</si>
  <si>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</si>
  <si>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</si>
  <si>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</si>
  <si>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</si>
  <si>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</si>
  <si>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</si>
  <si>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</si>
  <si>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</si>
  <si>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</si>
  <si>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</si>
  <si>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</si>
  <si>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</si>
  <si>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</si>
  <si>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</si>
  <si>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</si>
  <si>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</si>
  <si>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</si>
  <si>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</si>
  <si>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</si>
  <si>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</si>
  <si>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</si>
  <si>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</si>
  <si>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</si>
  <si>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</si>
  <si>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</si>
  <si>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</si>
  <si>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</si>
  <si>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</si>
  <si>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</si>
  <si>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</si>
  <si>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</si>
  <si>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</si>
  <si>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</si>
  <si>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</si>
  <si>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</si>
  <si>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</si>
  <si>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</si>
  <si>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</si>
  <si>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</si>
  <si>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</si>
  <si>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</si>
  <si>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</si>
  <si>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</si>
  <si>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</si>
  <si>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</si>
  <si>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</si>
  <si>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</si>
  <si>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</si>
  <si>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</si>
  <si>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</si>
  <si>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</si>
  <si>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</si>
  <si>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</si>
  <si>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</si>
  <si>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</si>
  <si>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</si>
  <si>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</si>
  <si>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</si>
  <si>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</si>
  <si>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</si>
  <si>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</si>
  <si>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</si>
  <si>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</si>
  <si>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</si>
  <si>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</si>
  <si>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</si>
  <si>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</si>
  <si>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</si>
  <si>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</si>
  <si>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</si>
  <si>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</si>
  <si>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</si>
  <si>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</si>
  <si>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</si>
  <si>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</si>
  <si>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</si>
  <si>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</si>
  <si>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</si>
  <si>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</si>
  <si>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</si>
  <si>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</si>
  <si>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</si>
  <si>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</si>
  <si>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</si>
  <si>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</si>
  <si>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</si>
  <si>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</si>
  <si>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</si>
  <si>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</si>
  <si>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30/09/18 - VENCIMENTO 05/10/18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</si>
</sst>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200760</v>
      </c>
      <c r="C7" s="10">
        <f>C8+C20+C24</f>
        <v>126709</v>
      </c>
      <c r="D7" s="10">
        <f>D8+D20+D24</f>
        <v>160774</v>
      </c>
      <c r="E7" s="10">
        <f>E8+E20+E24</f>
        <v>23012</v>
      </c>
      <c r="F7" s="10">
        <f aca="true" t="shared" si="0" ref="F7:N7">F8+F20+F24</f>
        <v>139685</v>
      </c>
      <c r="G7" s="10">
        <f t="shared" si="0"/>
        <v>192910</v>
      </c>
      <c r="H7" s="10">
        <f>H8+H20+H24</f>
        <v>129436</v>
      </c>
      <c r="I7" s="10">
        <f>I8+I20+I24</f>
        <v>29735</v>
      </c>
      <c r="J7" s="10">
        <f>J8+J20+J24</f>
        <v>173210</v>
      </c>
      <c r="K7" s="10">
        <f>K8+K20+K24</f>
        <v>125439</v>
      </c>
      <c r="L7" s="10">
        <f>L8+L20+L24</f>
        <v>164342</v>
      </c>
      <c r="M7" s="10">
        <f t="shared" si="0"/>
        <v>51913</v>
      </c>
      <c r="N7" s="10">
        <f t="shared" si="0"/>
        <v>28658</v>
      </c>
      <c r="O7" s="10">
        <f>+O8+O20+O24</f>
        <v>1546583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93866</v>
      </c>
      <c r="C8" s="12">
        <f>+C9+C12+C16</f>
        <v>62265</v>
      </c>
      <c r="D8" s="12">
        <f>+D9+D12+D16</f>
        <v>80550</v>
      </c>
      <c r="E8" s="12">
        <f>+E9+E12+E16</f>
        <v>10580</v>
      </c>
      <c r="F8" s="12">
        <f aca="true" t="shared" si="1" ref="F8:N8">+F9+F12+F16</f>
        <v>66933</v>
      </c>
      <c r="G8" s="12">
        <f t="shared" si="1"/>
        <v>95202</v>
      </c>
      <c r="H8" s="12">
        <f>+H9+H12+H16</f>
        <v>63150</v>
      </c>
      <c r="I8" s="12">
        <f>+I9+I12+I16</f>
        <v>14588</v>
      </c>
      <c r="J8" s="12">
        <f>+J9+J12+J16</f>
        <v>84200</v>
      </c>
      <c r="K8" s="12">
        <f>+K9+K12+K16</f>
        <v>61379</v>
      </c>
      <c r="L8" s="12">
        <f>+L9+L12+L16</f>
        <v>78651</v>
      </c>
      <c r="M8" s="12">
        <f t="shared" si="1"/>
        <v>27275</v>
      </c>
      <c r="N8" s="12">
        <f t="shared" si="1"/>
        <v>15800</v>
      </c>
      <c r="O8" s="12">
        <f>SUM(B8:N8)</f>
        <v>754439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13922</v>
      </c>
      <c r="C9" s="14">
        <v>11464</v>
      </c>
      <c r="D9" s="14">
        <v>9956</v>
      </c>
      <c r="E9" s="14">
        <v>1332</v>
      </c>
      <c r="F9" s="14">
        <v>8617</v>
      </c>
      <c r="G9" s="14">
        <v>14194</v>
      </c>
      <c r="H9" s="14">
        <v>11521</v>
      </c>
      <c r="I9" s="14">
        <v>2521</v>
      </c>
      <c r="J9" s="14">
        <v>9007</v>
      </c>
      <c r="K9" s="14">
        <v>9876</v>
      </c>
      <c r="L9" s="14">
        <v>9020</v>
      </c>
      <c r="M9" s="14">
        <v>4159</v>
      </c>
      <c r="N9" s="14">
        <v>2213</v>
      </c>
      <c r="O9" s="12">
        <f aca="true" t="shared" si="2" ref="O9:O19">SUM(B9:N9)</f>
        <v>107802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13922</v>
      </c>
      <c r="C10" s="14">
        <f>+C9-C11</f>
        <v>11464</v>
      </c>
      <c r="D10" s="14">
        <f>+D9-D11</f>
        <v>9956</v>
      </c>
      <c r="E10" s="14">
        <f>+E9-E11</f>
        <v>1332</v>
      </c>
      <c r="F10" s="14">
        <f aca="true" t="shared" si="3" ref="F10:N10">+F9-F11</f>
        <v>8617</v>
      </c>
      <c r="G10" s="14">
        <f t="shared" si="3"/>
        <v>14194</v>
      </c>
      <c r="H10" s="14">
        <f>+H9-H11</f>
        <v>11521</v>
      </c>
      <c r="I10" s="14">
        <f>+I9-I11</f>
        <v>2521</v>
      </c>
      <c r="J10" s="14">
        <f>+J9-J11</f>
        <v>9007</v>
      </c>
      <c r="K10" s="14">
        <f>+K9-K11</f>
        <v>9876</v>
      </c>
      <c r="L10" s="14">
        <f>+L9-L11</f>
        <v>9020</v>
      </c>
      <c r="M10" s="14">
        <f t="shared" si="3"/>
        <v>4159</v>
      </c>
      <c r="N10" s="14">
        <f t="shared" si="3"/>
        <v>2213</v>
      </c>
      <c r="O10" s="12">
        <f t="shared" si="2"/>
        <v>107802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75119</v>
      </c>
      <c r="C12" s="14">
        <f>C13+C14+C15</f>
        <v>47851</v>
      </c>
      <c r="D12" s="14">
        <f>D13+D14+D15</f>
        <v>66956</v>
      </c>
      <c r="E12" s="14">
        <f>E13+E14+E15</f>
        <v>8732</v>
      </c>
      <c r="F12" s="14">
        <f aca="true" t="shared" si="4" ref="F12:N12">F13+F14+F15</f>
        <v>55006</v>
      </c>
      <c r="G12" s="14">
        <f t="shared" si="4"/>
        <v>76132</v>
      </c>
      <c r="H12" s="14">
        <f>H13+H14+H15</f>
        <v>48722</v>
      </c>
      <c r="I12" s="14">
        <f>I13+I14+I15</f>
        <v>11411</v>
      </c>
      <c r="J12" s="14">
        <f>J13+J14+J15</f>
        <v>70679</v>
      </c>
      <c r="K12" s="14">
        <f>K13+K14+K15</f>
        <v>48376</v>
      </c>
      <c r="L12" s="14">
        <f>L13+L14+L15</f>
        <v>65031</v>
      </c>
      <c r="M12" s="14">
        <f t="shared" si="4"/>
        <v>21908</v>
      </c>
      <c r="N12" s="14">
        <f t="shared" si="4"/>
        <v>13028</v>
      </c>
      <c r="O12" s="12">
        <f t="shared" si="2"/>
        <v>608951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35642</v>
      </c>
      <c r="C13" s="14">
        <v>23254</v>
      </c>
      <c r="D13" s="14">
        <v>31407</v>
      </c>
      <c r="E13" s="14">
        <v>4174</v>
      </c>
      <c r="F13" s="14">
        <v>26277</v>
      </c>
      <c r="G13" s="14">
        <v>36362</v>
      </c>
      <c r="H13" s="14">
        <v>23454</v>
      </c>
      <c r="I13" s="14">
        <v>5493</v>
      </c>
      <c r="J13" s="14">
        <v>33505</v>
      </c>
      <c r="K13" s="14">
        <v>22073</v>
      </c>
      <c r="L13" s="14">
        <v>28225</v>
      </c>
      <c r="M13" s="14">
        <v>9056</v>
      </c>
      <c r="N13" s="14">
        <v>5103</v>
      </c>
      <c r="O13" s="12">
        <f t="shared" si="2"/>
        <v>284025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37485</v>
      </c>
      <c r="C14" s="14">
        <v>22760</v>
      </c>
      <c r="D14" s="14">
        <v>34075</v>
      </c>
      <c r="E14" s="14">
        <v>4296</v>
      </c>
      <c r="F14" s="14">
        <v>26978</v>
      </c>
      <c r="G14" s="14">
        <v>36883</v>
      </c>
      <c r="H14" s="14">
        <v>23713</v>
      </c>
      <c r="I14" s="14">
        <v>5484</v>
      </c>
      <c r="J14" s="14">
        <v>35764</v>
      </c>
      <c r="K14" s="14">
        <v>24986</v>
      </c>
      <c r="L14" s="14">
        <v>35100</v>
      </c>
      <c r="M14" s="14">
        <v>12216</v>
      </c>
      <c r="N14" s="14">
        <v>7631</v>
      </c>
      <c r="O14" s="12">
        <f t="shared" si="2"/>
        <v>307371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1992</v>
      </c>
      <c r="C15" s="14">
        <v>1837</v>
      </c>
      <c r="D15" s="14">
        <v>1474</v>
      </c>
      <c r="E15" s="14">
        <v>262</v>
      </c>
      <c r="F15" s="14">
        <v>1751</v>
      </c>
      <c r="G15" s="14">
        <v>2887</v>
      </c>
      <c r="H15" s="14">
        <v>1555</v>
      </c>
      <c r="I15" s="14">
        <v>434</v>
      </c>
      <c r="J15" s="14">
        <v>1410</v>
      </c>
      <c r="K15" s="14">
        <v>1317</v>
      </c>
      <c r="L15" s="14">
        <v>1706</v>
      </c>
      <c r="M15" s="14">
        <v>636</v>
      </c>
      <c r="N15" s="14">
        <v>294</v>
      </c>
      <c r="O15" s="12">
        <f t="shared" si="2"/>
        <v>17555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4825</v>
      </c>
      <c r="C16" s="14">
        <f>C17+C18+C19</f>
        <v>2950</v>
      </c>
      <c r="D16" s="14">
        <f>D17+D18+D19</f>
        <v>3638</v>
      </c>
      <c r="E16" s="14">
        <f>E17+E18+E19</f>
        <v>516</v>
      </c>
      <c r="F16" s="14">
        <f aca="true" t="shared" si="5" ref="F16:N16">F17+F18+F19</f>
        <v>3310</v>
      </c>
      <c r="G16" s="14">
        <f t="shared" si="5"/>
        <v>4876</v>
      </c>
      <c r="H16" s="14">
        <f>H17+H18+H19</f>
        <v>2907</v>
      </c>
      <c r="I16" s="14">
        <f>I17+I18+I19</f>
        <v>656</v>
      </c>
      <c r="J16" s="14">
        <f>J17+J18+J19</f>
        <v>4514</v>
      </c>
      <c r="K16" s="14">
        <f>K17+K18+K19</f>
        <v>3127</v>
      </c>
      <c r="L16" s="14">
        <f>L17+L18+L19</f>
        <v>4600</v>
      </c>
      <c r="M16" s="14">
        <f t="shared" si="5"/>
        <v>1208</v>
      </c>
      <c r="N16" s="14">
        <f t="shared" si="5"/>
        <v>559</v>
      </c>
      <c r="O16" s="12">
        <f t="shared" si="2"/>
        <v>37686</v>
      </c>
    </row>
    <row r="17" spans="1:26" ht="18.75" customHeight="1">
      <c r="A17" s="15" t="s">
        <v>16</v>
      </c>
      <c r="B17" s="14">
        <v>4812</v>
      </c>
      <c r="C17" s="14">
        <v>2944</v>
      </c>
      <c r="D17" s="14">
        <v>3630</v>
      </c>
      <c r="E17" s="14">
        <v>516</v>
      </c>
      <c r="F17" s="14">
        <v>3301</v>
      </c>
      <c r="G17" s="14">
        <v>4867</v>
      </c>
      <c r="H17" s="14">
        <v>2899</v>
      </c>
      <c r="I17" s="14">
        <v>653</v>
      </c>
      <c r="J17" s="14">
        <v>4505</v>
      </c>
      <c r="K17" s="14">
        <v>3123</v>
      </c>
      <c r="L17" s="14">
        <v>4585</v>
      </c>
      <c r="M17" s="14">
        <v>1206</v>
      </c>
      <c r="N17" s="14">
        <v>555</v>
      </c>
      <c r="O17" s="12">
        <f t="shared" si="2"/>
        <v>37596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</v>
      </c>
      <c r="C18" s="14">
        <v>5</v>
      </c>
      <c r="D18" s="14">
        <v>8</v>
      </c>
      <c r="E18" s="14">
        <v>0</v>
      </c>
      <c r="F18" s="14">
        <v>2</v>
      </c>
      <c r="G18" s="14">
        <v>6</v>
      </c>
      <c r="H18" s="14">
        <v>3</v>
      </c>
      <c r="I18" s="14">
        <v>1</v>
      </c>
      <c r="J18" s="14">
        <v>8</v>
      </c>
      <c r="K18" s="14">
        <v>2</v>
      </c>
      <c r="L18" s="14">
        <v>5</v>
      </c>
      <c r="M18" s="14">
        <v>2</v>
      </c>
      <c r="N18" s="14">
        <v>4</v>
      </c>
      <c r="O18" s="12">
        <f t="shared" si="2"/>
        <v>56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1</v>
      </c>
      <c r="D19" s="14">
        <v>0</v>
      </c>
      <c r="E19" s="14">
        <v>0</v>
      </c>
      <c r="F19" s="14">
        <v>7</v>
      </c>
      <c r="G19" s="14">
        <v>3</v>
      </c>
      <c r="H19" s="14">
        <v>5</v>
      </c>
      <c r="I19" s="14">
        <v>2</v>
      </c>
      <c r="J19" s="14">
        <v>1</v>
      </c>
      <c r="K19" s="14">
        <v>2</v>
      </c>
      <c r="L19" s="14">
        <v>10</v>
      </c>
      <c r="M19" s="14">
        <v>0</v>
      </c>
      <c r="N19" s="14">
        <v>0</v>
      </c>
      <c r="O19" s="12">
        <f t="shared" si="2"/>
        <v>34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52299</v>
      </c>
      <c r="C20" s="18">
        <f>C21+C22+C23</f>
        <v>28367</v>
      </c>
      <c r="D20" s="18">
        <f>D21+D22+D23</f>
        <v>36007</v>
      </c>
      <c r="E20" s="18">
        <f>E21+E22+E23</f>
        <v>5242</v>
      </c>
      <c r="F20" s="18">
        <f aca="true" t="shared" si="6" ref="F20:N20">F21+F22+F23</f>
        <v>32165</v>
      </c>
      <c r="G20" s="18">
        <f t="shared" si="6"/>
        <v>40551</v>
      </c>
      <c r="H20" s="18">
        <f>H21+H22+H23</f>
        <v>30313</v>
      </c>
      <c r="I20" s="18">
        <f>I21+I22+I23</f>
        <v>6854</v>
      </c>
      <c r="J20" s="18">
        <f>J21+J22+J23</f>
        <v>46887</v>
      </c>
      <c r="K20" s="18">
        <f>K21+K22+K23</f>
        <v>29032</v>
      </c>
      <c r="L20" s="18">
        <f>L21+L22+L23</f>
        <v>49961</v>
      </c>
      <c r="M20" s="18">
        <f t="shared" si="6"/>
        <v>14193</v>
      </c>
      <c r="N20" s="18">
        <f t="shared" si="6"/>
        <v>7660</v>
      </c>
      <c r="O20" s="12">
        <f aca="true" t="shared" si="7" ref="O20:O26">SUM(B20:N20)</f>
        <v>379531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27831</v>
      </c>
      <c r="C21" s="14">
        <v>16476</v>
      </c>
      <c r="D21" s="14">
        <v>18257</v>
      </c>
      <c r="E21" s="14">
        <v>2833</v>
      </c>
      <c r="F21" s="14">
        <v>17739</v>
      </c>
      <c r="G21" s="14">
        <v>21697</v>
      </c>
      <c r="H21" s="14">
        <v>17264</v>
      </c>
      <c r="I21" s="14">
        <v>3834</v>
      </c>
      <c r="J21" s="14">
        <v>24866</v>
      </c>
      <c r="K21" s="14">
        <v>14919</v>
      </c>
      <c r="L21" s="14">
        <v>24423</v>
      </c>
      <c r="M21" s="14">
        <v>7103</v>
      </c>
      <c r="N21" s="14">
        <v>3701</v>
      </c>
      <c r="O21" s="12">
        <f t="shared" si="7"/>
        <v>200943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23485</v>
      </c>
      <c r="C22" s="14">
        <v>11223</v>
      </c>
      <c r="D22" s="14">
        <v>17204</v>
      </c>
      <c r="E22" s="14">
        <v>2299</v>
      </c>
      <c r="F22" s="14">
        <v>13701</v>
      </c>
      <c r="G22" s="14">
        <v>17942</v>
      </c>
      <c r="H22" s="14">
        <v>12426</v>
      </c>
      <c r="I22" s="14">
        <v>2891</v>
      </c>
      <c r="J22" s="14">
        <v>21366</v>
      </c>
      <c r="K22" s="14">
        <v>13618</v>
      </c>
      <c r="L22" s="14">
        <v>24585</v>
      </c>
      <c r="M22" s="14">
        <v>6834</v>
      </c>
      <c r="N22" s="14">
        <v>3834</v>
      </c>
      <c r="O22" s="12">
        <f t="shared" si="7"/>
        <v>171408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983</v>
      </c>
      <c r="C23" s="14">
        <v>668</v>
      </c>
      <c r="D23" s="14">
        <v>546</v>
      </c>
      <c r="E23" s="14">
        <v>110</v>
      </c>
      <c r="F23" s="14">
        <v>725</v>
      </c>
      <c r="G23" s="14">
        <v>912</v>
      </c>
      <c r="H23" s="14">
        <v>623</v>
      </c>
      <c r="I23" s="14">
        <v>129</v>
      </c>
      <c r="J23" s="14">
        <v>655</v>
      </c>
      <c r="K23" s="14">
        <v>495</v>
      </c>
      <c r="L23" s="14">
        <v>953</v>
      </c>
      <c r="M23" s="14">
        <v>256</v>
      </c>
      <c r="N23" s="14">
        <v>125</v>
      </c>
      <c r="O23" s="12">
        <f t="shared" si="7"/>
        <v>7180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54595</v>
      </c>
      <c r="C24" s="14">
        <f>C25+C26</f>
        <v>36077</v>
      </c>
      <c r="D24" s="14">
        <f>D25+D26</f>
        <v>44217</v>
      </c>
      <c r="E24" s="14">
        <f>E25+E26</f>
        <v>7190</v>
      </c>
      <c r="F24" s="14">
        <f aca="true" t="shared" si="8" ref="F24:N24">F25+F26</f>
        <v>40587</v>
      </c>
      <c r="G24" s="14">
        <f t="shared" si="8"/>
        <v>57157</v>
      </c>
      <c r="H24" s="14">
        <f>H25+H26</f>
        <v>35973</v>
      </c>
      <c r="I24" s="14">
        <f>I25+I26</f>
        <v>8293</v>
      </c>
      <c r="J24" s="14">
        <f>J25+J26</f>
        <v>42123</v>
      </c>
      <c r="K24" s="14">
        <f>K25+K26</f>
        <v>35028</v>
      </c>
      <c r="L24" s="14">
        <f>L25+L26</f>
        <v>35730</v>
      </c>
      <c r="M24" s="14">
        <f t="shared" si="8"/>
        <v>10445</v>
      </c>
      <c r="N24" s="14">
        <f t="shared" si="8"/>
        <v>5198</v>
      </c>
      <c r="O24" s="12">
        <f t="shared" si="7"/>
        <v>412613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36682</v>
      </c>
      <c r="C25" s="14">
        <v>26550</v>
      </c>
      <c r="D25" s="14">
        <v>30908</v>
      </c>
      <c r="E25" s="14">
        <v>5408</v>
      </c>
      <c r="F25" s="14">
        <v>29749</v>
      </c>
      <c r="G25" s="14">
        <v>42101</v>
      </c>
      <c r="H25" s="14">
        <v>26795</v>
      </c>
      <c r="I25" s="14">
        <v>6277</v>
      </c>
      <c r="J25" s="14">
        <v>27672</v>
      </c>
      <c r="K25" s="14">
        <v>24841</v>
      </c>
      <c r="L25" s="14">
        <v>25115</v>
      </c>
      <c r="M25" s="14">
        <v>7152</v>
      </c>
      <c r="N25" s="14">
        <v>3286</v>
      </c>
      <c r="O25" s="12">
        <f t="shared" si="7"/>
        <v>292536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17913</v>
      </c>
      <c r="C26" s="14">
        <v>9527</v>
      </c>
      <c r="D26" s="14">
        <v>13309</v>
      </c>
      <c r="E26" s="14">
        <v>1782</v>
      </c>
      <c r="F26" s="14">
        <v>10838</v>
      </c>
      <c r="G26" s="14">
        <v>15056</v>
      </c>
      <c r="H26" s="14">
        <v>9178</v>
      </c>
      <c r="I26" s="14">
        <v>2016</v>
      </c>
      <c r="J26" s="14">
        <v>14451</v>
      </c>
      <c r="K26" s="14">
        <v>10187</v>
      </c>
      <c r="L26" s="14">
        <v>10615</v>
      </c>
      <c r="M26" s="14">
        <v>3293</v>
      </c>
      <c r="N26" s="14">
        <v>1912</v>
      </c>
      <c r="O26" s="12">
        <f t="shared" si="7"/>
        <v>120077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443458.206</v>
      </c>
      <c r="C36" s="60">
        <f aca="true" t="shared" si="11" ref="C36:N36">C37+C38+C39+C40</f>
        <v>298250.56289999996</v>
      </c>
      <c r="D36" s="60">
        <f t="shared" si="11"/>
        <v>325912.79180000006</v>
      </c>
      <c r="E36" s="60">
        <f t="shared" si="11"/>
        <v>68099.41159999999</v>
      </c>
      <c r="F36" s="60">
        <f t="shared" si="11"/>
        <v>317423.36750000005</v>
      </c>
      <c r="G36" s="60">
        <f t="shared" si="11"/>
        <v>346348.91599999997</v>
      </c>
      <c r="H36" s="60">
        <f t="shared" si="11"/>
        <v>284070.3836</v>
      </c>
      <c r="I36" s="60">
        <f>I37+I38+I39+I40</f>
        <v>65072.074</v>
      </c>
      <c r="J36" s="60">
        <f>J37+J38+J39+J40</f>
        <v>387008.254</v>
      </c>
      <c r="K36" s="60">
        <f>K37+K38+K39+K40</f>
        <v>325711.59939999995</v>
      </c>
      <c r="L36" s="60">
        <f>L37+L38+L39+L40</f>
        <v>409510.97880000004</v>
      </c>
      <c r="M36" s="60">
        <f t="shared" si="11"/>
        <v>164449.6745</v>
      </c>
      <c r="N36" s="60">
        <f t="shared" si="11"/>
        <v>76912.2598</v>
      </c>
      <c r="O36" s="60">
        <f>O37+O38+O39+O40</f>
        <v>3512228.4799000006</v>
      </c>
    </row>
    <row r="37" spans="1:15" ht="18.75" customHeight="1">
      <c r="A37" s="57" t="s">
        <v>49</v>
      </c>
      <c r="B37" s="54">
        <f aca="true" t="shared" si="12" ref="B37:N37">B29*B7</f>
        <v>438781.056</v>
      </c>
      <c r="C37" s="54">
        <f t="shared" si="12"/>
        <v>291189.9529</v>
      </c>
      <c r="D37" s="54">
        <f t="shared" si="12"/>
        <v>315229.58180000004</v>
      </c>
      <c r="E37" s="54">
        <f t="shared" si="12"/>
        <v>68099.41159999999</v>
      </c>
      <c r="F37" s="54">
        <f t="shared" si="12"/>
        <v>314500.7775</v>
      </c>
      <c r="G37" s="54">
        <f t="shared" si="12"/>
        <v>341566.446</v>
      </c>
      <c r="H37" s="54">
        <f t="shared" si="12"/>
        <v>280565.4736</v>
      </c>
      <c r="I37" s="54">
        <f>I29*I7</f>
        <v>65072.074</v>
      </c>
      <c r="J37" s="54">
        <f>J29*J7</f>
        <v>376454.614</v>
      </c>
      <c r="K37" s="54">
        <f>K29*K7</f>
        <v>311665.73939999996</v>
      </c>
      <c r="L37" s="54">
        <f>L29*L7</f>
        <v>399581.1388</v>
      </c>
      <c r="M37" s="54">
        <f t="shared" si="12"/>
        <v>159191.2145</v>
      </c>
      <c r="N37" s="54">
        <f t="shared" si="12"/>
        <v>75172.7998</v>
      </c>
      <c r="O37" s="56">
        <f>SUM(B37:N37)</f>
        <v>3437070.2799000004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4677.15</v>
      </c>
      <c r="C40" s="54">
        <v>7060.61</v>
      </c>
      <c r="D40" s="54">
        <v>10683.21</v>
      </c>
      <c r="E40" s="54">
        <v>0</v>
      </c>
      <c r="F40" s="54">
        <v>2922.59</v>
      </c>
      <c r="G40" s="54">
        <v>4782.47</v>
      </c>
      <c r="H40" s="54">
        <v>3504.91</v>
      </c>
      <c r="I40" s="54">
        <v>0</v>
      </c>
      <c r="J40" s="54">
        <v>10553.64</v>
      </c>
      <c r="K40" s="54">
        <v>14045.86</v>
      </c>
      <c r="L40" s="54">
        <v>9929.84</v>
      </c>
      <c r="M40" s="54">
        <v>5258.46</v>
      </c>
      <c r="N40" s="54">
        <v>1739.46</v>
      </c>
      <c r="O40" s="56">
        <f>SUM(B40:N40)</f>
        <v>75158.20000000001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-55688</v>
      </c>
      <c r="C42" s="25">
        <f aca="true" t="shared" si="15" ref="C42:N42">+C43+C46+C58+C59</f>
        <v>-45856</v>
      </c>
      <c r="D42" s="25">
        <f t="shared" si="15"/>
        <v>-49780.89</v>
      </c>
      <c r="E42" s="25">
        <f t="shared" si="15"/>
        <v>-5328</v>
      </c>
      <c r="F42" s="25">
        <f t="shared" si="15"/>
        <v>-34968</v>
      </c>
      <c r="G42" s="25">
        <f t="shared" si="15"/>
        <v>-57276</v>
      </c>
      <c r="H42" s="25">
        <f t="shared" si="15"/>
        <v>-46084</v>
      </c>
      <c r="I42" s="25">
        <f>+I43+I46+I58+I59</f>
        <v>-11584</v>
      </c>
      <c r="J42" s="25">
        <f>+J43+J46+J58+J59</f>
        <v>-36028</v>
      </c>
      <c r="K42" s="25">
        <f>+K43+K46+K58+K59</f>
        <v>-39504</v>
      </c>
      <c r="L42" s="25">
        <f>+L43+L46+L58+L59</f>
        <v>-36080</v>
      </c>
      <c r="M42" s="25">
        <f t="shared" si="15"/>
        <v>-16636</v>
      </c>
      <c r="N42" s="25">
        <f t="shared" si="15"/>
        <v>-8852</v>
      </c>
      <c r="O42" s="25">
        <f>+O43+O46+O58+O59</f>
        <v>-443664.89</v>
      </c>
    </row>
    <row r="43" spans="1:15" ht="18.75" customHeight="1">
      <c r="A43" s="17" t="s">
        <v>54</v>
      </c>
      <c r="B43" s="26">
        <f>B44+B45</f>
        <v>-55688</v>
      </c>
      <c r="C43" s="26">
        <f>C44+C45</f>
        <v>-45856</v>
      </c>
      <c r="D43" s="26">
        <f>D44+D45</f>
        <v>-39824</v>
      </c>
      <c r="E43" s="26">
        <f>E44+E45</f>
        <v>-5328</v>
      </c>
      <c r="F43" s="26">
        <f aca="true" t="shared" si="16" ref="F43:N43">F44+F45</f>
        <v>-34468</v>
      </c>
      <c r="G43" s="26">
        <f t="shared" si="16"/>
        <v>-56776</v>
      </c>
      <c r="H43" s="26">
        <f t="shared" si="16"/>
        <v>-46084</v>
      </c>
      <c r="I43" s="26">
        <f>I44+I45</f>
        <v>-10084</v>
      </c>
      <c r="J43" s="26">
        <f>J44+J45</f>
        <v>-36028</v>
      </c>
      <c r="K43" s="26">
        <f>K44+K45</f>
        <v>-39504</v>
      </c>
      <c r="L43" s="26">
        <f>L44+L45</f>
        <v>-36080</v>
      </c>
      <c r="M43" s="26">
        <f t="shared" si="16"/>
        <v>-16636</v>
      </c>
      <c r="N43" s="26">
        <f t="shared" si="16"/>
        <v>-8852</v>
      </c>
      <c r="O43" s="25">
        <f aca="true" t="shared" si="17" ref="O43:O59">SUM(B43:N43)</f>
        <v>-431208</v>
      </c>
    </row>
    <row r="44" spans="1:26" ht="18.75" customHeight="1">
      <c r="A44" s="13" t="s">
        <v>55</v>
      </c>
      <c r="B44" s="20">
        <f>ROUND(-B9*$D$3,2)</f>
        <v>-55688</v>
      </c>
      <c r="C44" s="20">
        <f>ROUND(-C9*$D$3,2)</f>
        <v>-45856</v>
      </c>
      <c r="D44" s="20">
        <f>ROUND(-D9*$D$3,2)</f>
        <v>-39824</v>
      </c>
      <c r="E44" s="20">
        <f>ROUND(-E9*$D$3,2)</f>
        <v>-5328</v>
      </c>
      <c r="F44" s="20">
        <f aca="true" t="shared" si="18" ref="F44:N44">ROUND(-F9*$D$3,2)</f>
        <v>-34468</v>
      </c>
      <c r="G44" s="20">
        <f t="shared" si="18"/>
        <v>-56776</v>
      </c>
      <c r="H44" s="20">
        <f t="shared" si="18"/>
        <v>-46084</v>
      </c>
      <c r="I44" s="20">
        <f>ROUND(-I9*$D$3,2)</f>
        <v>-10084</v>
      </c>
      <c r="J44" s="20">
        <f>ROUND(-J9*$D$3,2)</f>
        <v>-36028</v>
      </c>
      <c r="K44" s="20">
        <f>ROUND(-K9*$D$3,2)</f>
        <v>-39504</v>
      </c>
      <c r="L44" s="20">
        <f>ROUND(-L9*$D$3,2)</f>
        <v>-36080</v>
      </c>
      <c r="M44" s="20">
        <f t="shared" si="18"/>
        <v>-16636</v>
      </c>
      <c r="N44" s="20">
        <f t="shared" si="18"/>
        <v>-8852</v>
      </c>
      <c r="O44" s="46">
        <f t="shared" si="17"/>
        <v>-431208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-9956.89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-12456.89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-500-9456.89</f>
        <v>-9956.89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-12456.89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387770.206</v>
      </c>
      <c r="C61" s="29">
        <f t="shared" si="21"/>
        <v>252394.56289999996</v>
      </c>
      <c r="D61" s="29">
        <f t="shared" si="21"/>
        <v>276131.90180000005</v>
      </c>
      <c r="E61" s="29">
        <f t="shared" si="21"/>
        <v>62771.41159999999</v>
      </c>
      <c r="F61" s="29">
        <f t="shared" si="21"/>
        <v>282455.36750000005</v>
      </c>
      <c r="G61" s="29">
        <f t="shared" si="21"/>
        <v>289072.91599999997</v>
      </c>
      <c r="H61" s="29">
        <f t="shared" si="21"/>
        <v>237986.3836</v>
      </c>
      <c r="I61" s="29">
        <f t="shared" si="21"/>
        <v>53488.074</v>
      </c>
      <c r="J61" s="29">
        <f>+J36+J42</f>
        <v>350980.254</v>
      </c>
      <c r="K61" s="29">
        <f>+K36+K42</f>
        <v>286207.59939999995</v>
      </c>
      <c r="L61" s="29">
        <f>+L36+L42</f>
        <v>373430.97880000004</v>
      </c>
      <c r="M61" s="29">
        <f t="shared" si="21"/>
        <v>147813.6745</v>
      </c>
      <c r="N61" s="29">
        <f t="shared" si="21"/>
        <v>68060.2598</v>
      </c>
      <c r="O61" s="29">
        <f>SUM(B61:N61)</f>
        <v>3068563.589900001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387770.19999999995</v>
      </c>
      <c r="C64" s="36">
        <f aca="true" t="shared" si="22" ref="C64:N64">SUM(C65:C78)</f>
        <v>252394.56</v>
      </c>
      <c r="D64" s="36">
        <f t="shared" si="22"/>
        <v>276131.9</v>
      </c>
      <c r="E64" s="36">
        <f t="shared" si="22"/>
        <v>62771.41</v>
      </c>
      <c r="F64" s="36">
        <f t="shared" si="22"/>
        <v>282455.37</v>
      </c>
      <c r="G64" s="36">
        <f t="shared" si="22"/>
        <v>289072.92</v>
      </c>
      <c r="H64" s="36">
        <f t="shared" si="22"/>
        <v>237986.38</v>
      </c>
      <c r="I64" s="36">
        <f t="shared" si="22"/>
        <v>53488.07</v>
      </c>
      <c r="J64" s="36">
        <f t="shared" si="22"/>
        <v>350980.25</v>
      </c>
      <c r="K64" s="36">
        <f t="shared" si="22"/>
        <v>286207.6</v>
      </c>
      <c r="L64" s="36">
        <f t="shared" si="22"/>
        <v>373430.98</v>
      </c>
      <c r="M64" s="36">
        <f t="shared" si="22"/>
        <v>147813.67</v>
      </c>
      <c r="N64" s="36">
        <f t="shared" si="22"/>
        <v>68060.26</v>
      </c>
      <c r="O64" s="29">
        <f>SUM(O65:O78)</f>
        <v>3068563.5699999994</v>
      </c>
    </row>
    <row r="65" spans="1:16" ht="18.75" customHeight="1">
      <c r="A65" s="17" t="s">
        <v>69</v>
      </c>
      <c r="B65" s="36">
        <v>74092.78</v>
      </c>
      <c r="C65" s="36">
        <v>69619.68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143712.46</v>
      </c>
      <c r="P65"/>
    </row>
    <row r="66" spans="1:16" ht="18.75" customHeight="1">
      <c r="A66" s="17" t="s">
        <v>70</v>
      </c>
      <c r="B66" s="36">
        <v>313677.42</v>
      </c>
      <c r="C66" s="36">
        <v>182774.88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496452.3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276131.9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276131.9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62771.41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62771.41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282455.37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282455.37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289072.92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289072.92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237986.38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237986.38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53488.07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53488.07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350980.25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350980.25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286207.6</v>
      </c>
      <c r="L74" s="35">
        <v>0</v>
      </c>
      <c r="M74" s="35">
        <v>0</v>
      </c>
      <c r="N74" s="35">
        <v>0</v>
      </c>
      <c r="O74" s="29">
        <f t="shared" si="23"/>
        <v>286207.6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373430.98</v>
      </c>
      <c r="M75" s="35">
        <v>0</v>
      </c>
      <c r="N75" s="35">
        <v>0</v>
      </c>
      <c r="O75" s="26">
        <f t="shared" si="23"/>
        <v>373430.98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147813.67</v>
      </c>
      <c r="N76" s="35">
        <v>0</v>
      </c>
      <c r="O76" s="29">
        <f t="shared" si="23"/>
        <v>147813.67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68060.26</v>
      </c>
      <c r="O77" s="26">
        <f t="shared" si="23"/>
        <v>68060.26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2.4623202321396436</v>
      </c>
      <c r="C82" s="44">
        <v>2.615558344072165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2018-10-04T17:40:35Z</dcterms:modified>
  <cp:category/>
  <cp:version/>
  <cp:contentType/>
  <cp:contentStatus/>
</cp:coreProperties>
</file>