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<sst xmlns="http://schemas.openxmlformats.org/spreadsheetml/2006/main" count="112" uniqueCount="110">
  <si>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</si>
  <si>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</si>
  <si>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</si>
  <si>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</si>
  <si>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</si>
  <si>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</si>
  <si>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</si>
  <si>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</si>
  <si>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</si>
  <si>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</si>
  <si>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</si>
  <si>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</si>
  <si>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</si>
  <si>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</si>
  <si>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</si>
  <si>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</si>
  <si>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</si>
  <si>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</si>
  <si>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</si>
  <si>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</si>
  <si>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</si>
  <si>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</si>
  <si>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</si>
  <si>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</si>
  <si>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</si>
  <si>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</si>
  <si>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</si>
  <si>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</si>
  <si>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</si>
  <si>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</si>
  <si>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</si>
  <si>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</si>
  <si>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</si>
  <si>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</si>
  <si>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</si>
  <si>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</si>
  <si>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</si>
  <si>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</si>
  <si>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</si>
  <si>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</si>
  <si>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</si>
  <si>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</si>
  <si>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</si>
  <si>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</si>
  <si>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</si>
  <si>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</si>
  <si>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</si>
  <si>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</si>
  <si>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</si>
  <si>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</si>
  <si>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</si>
  <si>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</si>
  <si>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</si>
  <si>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</si>
  <si>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</si>
  <si>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</si>
  <si>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</si>
  <si>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</si>
  <si>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</si>
  <si>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</si>
  <si>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</si>
  <si>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</si>
  <si>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</si>
  <si>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</si>
  <si>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</si>
  <si>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</si>
  <si>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</si>
  <si>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</si>
  <si>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</si>
  <si>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</si>
  <si>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</si>
  <si>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</si>
  <si>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</si>
  <si>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</si>
  <si>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</si>
  <si>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</si>
  <si>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</si>
  <si>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</si>
  <si>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</si>
  <si>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</si>
  <si>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</si>
  <si>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</si>
  <si>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</si>
  <si>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</si>
  <si>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</si>
  <si>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</si>
  <si>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</si>
  <si>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</si>
  <si>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</si>
  <si>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</si>
  <si>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</si>
  <si>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</si>
  <si>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</si>
  <si>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</si>
  <si>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</si>
  <si>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</si>
  <si>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</si>
  <si>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</si>
  <si>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</si>
  <si>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</si>
  <si>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</si>
  <si>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</si>
  <si>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</si>
  <si>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</si>
  <si>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</si>
  <si>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</si>
  <si>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</si>
  <si>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</si>
  <si>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</si>
  <si>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29/09/18 - VENCIMENTO 05/10/18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</si>
</sst>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109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4"/>
    </row>
    <row r="6" spans="1:15" ht="20.25" customHeight="1">
      <c r="A6" s="74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5" t="s">
        <v>29</v>
      </c>
      <c r="I6" s="65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4"/>
    </row>
    <row r="7" spans="1:26" ht="18.75" customHeight="1">
      <c r="A7" s="9" t="s">
        <v>3</v>
      </c>
      <c r="B7" s="10">
        <f>B8+B20+B24</f>
        <v>365116</v>
      </c>
      <c r="C7" s="10">
        <f>C8+C20+C24</f>
        <v>252235</v>
      </c>
      <c r="D7" s="10">
        <f>D8+D20+D24</f>
        <v>290014</v>
      </c>
      <c r="E7" s="10">
        <f>E8+E20+E24</f>
        <v>47077</v>
      </c>
      <c r="F7" s="10">
        <f aca="true" t="shared" si="0" ref="F7:N7">F8+F20+F24</f>
        <v>242687</v>
      </c>
      <c r="G7" s="10">
        <f t="shared" si="0"/>
        <v>364517</v>
      </c>
      <c r="H7" s="10">
        <f>H8+H20+H24</f>
        <v>249438</v>
      </c>
      <c r="I7" s="10">
        <f>I8+I20+I24</f>
        <v>61788</v>
      </c>
      <c r="J7" s="10">
        <f>J8+J20+J24</f>
        <v>305628</v>
      </c>
      <c r="K7" s="10">
        <f>K8+K20+K24</f>
        <v>220872</v>
      </c>
      <c r="L7" s="10">
        <f>L8+L20+L24</f>
        <v>284130</v>
      </c>
      <c r="M7" s="10">
        <f t="shared" si="0"/>
        <v>96394</v>
      </c>
      <c r="N7" s="10">
        <f t="shared" si="0"/>
        <v>57836</v>
      </c>
      <c r="O7" s="10">
        <f>+O8+O20+O24</f>
        <v>2837732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171910</v>
      </c>
      <c r="C8" s="12">
        <f>+C9+C12+C16</f>
        <v>124856</v>
      </c>
      <c r="D8" s="12">
        <f>+D9+D12+D16</f>
        <v>152088</v>
      </c>
      <c r="E8" s="12">
        <f>+E9+E12+E16</f>
        <v>22658</v>
      </c>
      <c r="F8" s="12">
        <f aca="true" t="shared" si="1" ref="F8:N8">+F9+F12+F16</f>
        <v>120263</v>
      </c>
      <c r="G8" s="12">
        <f t="shared" si="1"/>
        <v>182638</v>
      </c>
      <c r="H8" s="12">
        <f>+H9+H12+H16</f>
        <v>123351</v>
      </c>
      <c r="I8" s="12">
        <f>+I9+I12+I16</f>
        <v>31042</v>
      </c>
      <c r="J8" s="12">
        <f>+J9+J12+J16</f>
        <v>151875</v>
      </c>
      <c r="K8" s="12">
        <f>+K9+K12+K16</f>
        <v>111227</v>
      </c>
      <c r="L8" s="12">
        <f>+L9+L12+L16</f>
        <v>138629</v>
      </c>
      <c r="M8" s="12">
        <f t="shared" si="1"/>
        <v>51584</v>
      </c>
      <c r="N8" s="12">
        <f t="shared" si="1"/>
        <v>32901</v>
      </c>
      <c r="O8" s="12">
        <f>SUM(B8:N8)</f>
        <v>1415022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20577</v>
      </c>
      <c r="C9" s="14">
        <v>19678</v>
      </c>
      <c r="D9" s="14">
        <v>15166</v>
      </c>
      <c r="E9" s="14">
        <v>2614</v>
      </c>
      <c r="F9" s="14">
        <v>12183</v>
      </c>
      <c r="G9" s="14">
        <v>22163</v>
      </c>
      <c r="H9" s="14">
        <v>18960</v>
      </c>
      <c r="I9" s="14">
        <v>4559</v>
      </c>
      <c r="J9" s="14">
        <v>12773</v>
      </c>
      <c r="K9" s="14">
        <v>15312</v>
      </c>
      <c r="L9" s="14">
        <v>13313</v>
      </c>
      <c r="M9" s="14">
        <v>6584</v>
      </c>
      <c r="N9" s="14">
        <v>4408</v>
      </c>
      <c r="O9" s="12">
        <f aca="true" t="shared" si="2" ref="O9:O19">SUM(B9:N9)</f>
        <v>168290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20577</v>
      </c>
      <c r="C10" s="14">
        <f>+C9-C11</f>
        <v>19678</v>
      </c>
      <c r="D10" s="14">
        <f>+D9-D11</f>
        <v>15166</v>
      </c>
      <c r="E10" s="14">
        <f>+E9-E11</f>
        <v>2614</v>
      </c>
      <c r="F10" s="14">
        <f aca="true" t="shared" si="3" ref="F10:N10">+F9-F11</f>
        <v>12183</v>
      </c>
      <c r="G10" s="14">
        <f t="shared" si="3"/>
        <v>22163</v>
      </c>
      <c r="H10" s="14">
        <f>+H9-H11</f>
        <v>18960</v>
      </c>
      <c r="I10" s="14">
        <f>+I9-I11</f>
        <v>4559</v>
      </c>
      <c r="J10" s="14">
        <f>+J9-J11</f>
        <v>12773</v>
      </c>
      <c r="K10" s="14">
        <f>+K9-K11</f>
        <v>15312</v>
      </c>
      <c r="L10" s="14">
        <f>+L9-L11</f>
        <v>13313</v>
      </c>
      <c r="M10" s="14">
        <f t="shared" si="3"/>
        <v>6584</v>
      </c>
      <c r="N10" s="14">
        <f t="shared" si="3"/>
        <v>4408</v>
      </c>
      <c r="O10" s="12">
        <f t="shared" si="2"/>
        <v>168290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143332</v>
      </c>
      <c r="C12" s="14">
        <f>C13+C14+C15</f>
        <v>99633</v>
      </c>
      <c r="D12" s="14">
        <f>D13+D14+D15</f>
        <v>130605</v>
      </c>
      <c r="E12" s="14">
        <f>E13+E14+E15</f>
        <v>19038</v>
      </c>
      <c r="F12" s="14">
        <f aca="true" t="shared" si="4" ref="F12:N12">F13+F14+F15</f>
        <v>102304</v>
      </c>
      <c r="G12" s="14">
        <f t="shared" si="4"/>
        <v>151424</v>
      </c>
      <c r="H12" s="14">
        <f>H13+H14+H15</f>
        <v>98984</v>
      </c>
      <c r="I12" s="14">
        <f>I13+I14+I15</f>
        <v>25113</v>
      </c>
      <c r="J12" s="14">
        <f>J13+J14+J15</f>
        <v>131417</v>
      </c>
      <c r="K12" s="14">
        <f>K13+K14+K15</f>
        <v>90592</v>
      </c>
      <c r="L12" s="14">
        <f>L13+L14+L15</f>
        <v>117903</v>
      </c>
      <c r="M12" s="14">
        <f t="shared" si="4"/>
        <v>42812</v>
      </c>
      <c r="N12" s="14">
        <f t="shared" si="4"/>
        <v>27300</v>
      </c>
      <c r="O12" s="12">
        <f t="shared" si="2"/>
        <v>1180457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71794</v>
      </c>
      <c r="C13" s="14">
        <v>50740</v>
      </c>
      <c r="D13" s="14">
        <v>63650</v>
      </c>
      <c r="E13" s="14">
        <v>9408</v>
      </c>
      <c r="F13" s="14">
        <v>50008</v>
      </c>
      <c r="G13" s="14">
        <v>74078</v>
      </c>
      <c r="H13" s="14">
        <v>50408</v>
      </c>
      <c r="I13" s="14">
        <v>12750</v>
      </c>
      <c r="J13" s="14">
        <v>65634</v>
      </c>
      <c r="K13" s="14">
        <v>43842</v>
      </c>
      <c r="L13" s="14">
        <v>55525</v>
      </c>
      <c r="M13" s="14">
        <v>19335</v>
      </c>
      <c r="N13" s="14">
        <v>12080</v>
      </c>
      <c r="O13" s="12">
        <f t="shared" si="2"/>
        <v>579252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66987</v>
      </c>
      <c r="C14" s="14">
        <v>44435</v>
      </c>
      <c r="D14" s="14">
        <v>63541</v>
      </c>
      <c r="E14" s="14">
        <v>8882</v>
      </c>
      <c r="F14" s="14">
        <v>48260</v>
      </c>
      <c r="G14" s="14">
        <v>70429</v>
      </c>
      <c r="H14" s="14">
        <v>45033</v>
      </c>
      <c r="I14" s="14">
        <v>11374</v>
      </c>
      <c r="J14" s="14">
        <v>62655</v>
      </c>
      <c r="K14" s="14">
        <v>43799</v>
      </c>
      <c r="L14" s="14">
        <v>59024</v>
      </c>
      <c r="M14" s="14">
        <v>22102</v>
      </c>
      <c r="N14" s="14">
        <v>14480</v>
      </c>
      <c r="O14" s="12">
        <f t="shared" si="2"/>
        <v>561001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4551</v>
      </c>
      <c r="C15" s="14">
        <v>4458</v>
      </c>
      <c r="D15" s="14">
        <v>3414</v>
      </c>
      <c r="E15" s="14">
        <v>748</v>
      </c>
      <c r="F15" s="14">
        <v>4036</v>
      </c>
      <c r="G15" s="14">
        <v>6917</v>
      </c>
      <c r="H15" s="14">
        <v>3543</v>
      </c>
      <c r="I15" s="14">
        <v>989</v>
      </c>
      <c r="J15" s="14">
        <v>3128</v>
      </c>
      <c r="K15" s="14">
        <v>2951</v>
      </c>
      <c r="L15" s="14">
        <v>3354</v>
      </c>
      <c r="M15" s="14">
        <v>1375</v>
      </c>
      <c r="N15" s="14">
        <v>740</v>
      </c>
      <c r="O15" s="12">
        <f t="shared" si="2"/>
        <v>40204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8001</v>
      </c>
      <c r="C16" s="14">
        <f>C17+C18+C19</f>
        <v>5545</v>
      </c>
      <c r="D16" s="14">
        <f>D17+D18+D19</f>
        <v>6317</v>
      </c>
      <c r="E16" s="14">
        <f>E17+E18+E19</f>
        <v>1006</v>
      </c>
      <c r="F16" s="14">
        <f aca="true" t="shared" si="5" ref="F16:N16">F17+F18+F19</f>
        <v>5776</v>
      </c>
      <c r="G16" s="14">
        <f t="shared" si="5"/>
        <v>9051</v>
      </c>
      <c r="H16" s="14">
        <f>H17+H18+H19</f>
        <v>5407</v>
      </c>
      <c r="I16" s="14">
        <f>I17+I18+I19</f>
        <v>1370</v>
      </c>
      <c r="J16" s="14">
        <f>J17+J18+J19</f>
        <v>7685</v>
      </c>
      <c r="K16" s="14">
        <f>K17+K18+K19</f>
        <v>5323</v>
      </c>
      <c r="L16" s="14">
        <f>L17+L18+L19</f>
        <v>7413</v>
      </c>
      <c r="M16" s="14">
        <f t="shared" si="5"/>
        <v>2188</v>
      </c>
      <c r="N16" s="14">
        <f t="shared" si="5"/>
        <v>1193</v>
      </c>
      <c r="O16" s="12">
        <f t="shared" si="2"/>
        <v>66275</v>
      </c>
    </row>
    <row r="17" spans="1:26" ht="18.75" customHeight="1">
      <c r="A17" s="15" t="s">
        <v>16</v>
      </c>
      <c r="B17" s="14">
        <v>7977</v>
      </c>
      <c r="C17" s="14">
        <v>5530</v>
      </c>
      <c r="D17" s="14">
        <v>6308</v>
      </c>
      <c r="E17" s="14">
        <v>1002</v>
      </c>
      <c r="F17" s="14">
        <v>5770</v>
      </c>
      <c r="G17" s="14">
        <v>9022</v>
      </c>
      <c r="H17" s="14">
        <v>5397</v>
      </c>
      <c r="I17" s="14">
        <v>1361</v>
      </c>
      <c r="J17" s="14">
        <v>7667</v>
      </c>
      <c r="K17" s="14">
        <v>5310</v>
      </c>
      <c r="L17" s="14">
        <v>7385</v>
      </c>
      <c r="M17" s="14">
        <v>2185</v>
      </c>
      <c r="N17" s="14">
        <v>1191</v>
      </c>
      <c r="O17" s="12">
        <f t="shared" si="2"/>
        <v>66105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15</v>
      </c>
      <c r="C18" s="14">
        <v>8</v>
      </c>
      <c r="D18" s="14">
        <v>7</v>
      </c>
      <c r="E18" s="14">
        <v>1</v>
      </c>
      <c r="F18" s="14">
        <v>0</v>
      </c>
      <c r="G18" s="14">
        <v>12</v>
      </c>
      <c r="H18" s="14">
        <v>6</v>
      </c>
      <c r="I18" s="14">
        <v>5</v>
      </c>
      <c r="J18" s="14">
        <v>15</v>
      </c>
      <c r="K18" s="14">
        <v>7</v>
      </c>
      <c r="L18" s="14">
        <v>11</v>
      </c>
      <c r="M18" s="14">
        <v>2</v>
      </c>
      <c r="N18" s="14">
        <v>1</v>
      </c>
      <c r="O18" s="12">
        <f t="shared" si="2"/>
        <v>90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9</v>
      </c>
      <c r="C19" s="14">
        <v>7</v>
      </c>
      <c r="D19" s="14">
        <v>2</v>
      </c>
      <c r="E19" s="14">
        <v>3</v>
      </c>
      <c r="F19" s="14">
        <v>6</v>
      </c>
      <c r="G19" s="14">
        <v>17</v>
      </c>
      <c r="H19" s="14">
        <v>4</v>
      </c>
      <c r="I19" s="14">
        <v>4</v>
      </c>
      <c r="J19" s="14">
        <v>3</v>
      </c>
      <c r="K19" s="14">
        <v>6</v>
      </c>
      <c r="L19" s="14">
        <v>17</v>
      </c>
      <c r="M19" s="14">
        <v>1</v>
      </c>
      <c r="N19" s="14">
        <v>1</v>
      </c>
      <c r="O19" s="12">
        <f t="shared" si="2"/>
        <v>80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98228</v>
      </c>
      <c r="C20" s="18">
        <f>C21+C22+C23</f>
        <v>57546</v>
      </c>
      <c r="D20" s="18">
        <f>D21+D22+D23</f>
        <v>62993</v>
      </c>
      <c r="E20" s="18">
        <f>E21+E22+E23</f>
        <v>10207</v>
      </c>
      <c r="F20" s="18">
        <f aca="true" t="shared" si="6" ref="F20:N20">F21+F22+F23</f>
        <v>55625</v>
      </c>
      <c r="G20" s="18">
        <f t="shared" si="6"/>
        <v>80290</v>
      </c>
      <c r="H20" s="18">
        <f>H21+H22+H23</f>
        <v>61921</v>
      </c>
      <c r="I20" s="18">
        <f>I21+I22+I23</f>
        <v>14901</v>
      </c>
      <c r="J20" s="18">
        <f>J21+J22+J23</f>
        <v>80201</v>
      </c>
      <c r="K20" s="18">
        <f>K21+K22+K23</f>
        <v>51727</v>
      </c>
      <c r="L20" s="18">
        <f>L21+L22+L23</f>
        <v>84975</v>
      </c>
      <c r="M20" s="18">
        <f t="shared" si="6"/>
        <v>26238</v>
      </c>
      <c r="N20" s="18">
        <f t="shared" si="6"/>
        <v>14767</v>
      </c>
      <c r="O20" s="12">
        <f aca="true" t="shared" si="7" ref="O20:O26">SUM(B20:N20)</f>
        <v>699619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52666</v>
      </c>
      <c r="C21" s="14">
        <v>33234</v>
      </c>
      <c r="D21" s="14">
        <v>32145</v>
      </c>
      <c r="E21" s="14">
        <v>5638</v>
      </c>
      <c r="F21" s="14">
        <v>29412</v>
      </c>
      <c r="G21" s="14">
        <v>42373</v>
      </c>
      <c r="H21" s="14">
        <v>34410</v>
      </c>
      <c r="I21" s="14">
        <v>8441</v>
      </c>
      <c r="J21" s="14">
        <v>42680</v>
      </c>
      <c r="K21" s="14">
        <v>26861</v>
      </c>
      <c r="L21" s="14">
        <v>42811</v>
      </c>
      <c r="M21" s="14">
        <v>13106</v>
      </c>
      <c r="N21" s="14">
        <v>7147</v>
      </c>
      <c r="O21" s="12">
        <f t="shared" si="7"/>
        <v>370924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43274</v>
      </c>
      <c r="C22" s="14">
        <v>22625</v>
      </c>
      <c r="D22" s="14">
        <v>29567</v>
      </c>
      <c r="E22" s="14">
        <v>4296</v>
      </c>
      <c r="F22" s="14">
        <v>24681</v>
      </c>
      <c r="G22" s="14">
        <v>35423</v>
      </c>
      <c r="H22" s="14">
        <v>26097</v>
      </c>
      <c r="I22" s="14">
        <v>6151</v>
      </c>
      <c r="J22" s="14">
        <v>36032</v>
      </c>
      <c r="K22" s="14">
        <v>23720</v>
      </c>
      <c r="L22" s="14">
        <v>40340</v>
      </c>
      <c r="M22" s="14">
        <v>12520</v>
      </c>
      <c r="N22" s="14">
        <v>7324</v>
      </c>
      <c r="O22" s="12">
        <f t="shared" si="7"/>
        <v>312050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2288</v>
      </c>
      <c r="C23" s="14">
        <v>1687</v>
      </c>
      <c r="D23" s="14">
        <v>1281</v>
      </c>
      <c r="E23" s="14">
        <v>273</v>
      </c>
      <c r="F23" s="14">
        <v>1532</v>
      </c>
      <c r="G23" s="14">
        <v>2494</v>
      </c>
      <c r="H23" s="14">
        <v>1414</v>
      </c>
      <c r="I23" s="14">
        <v>309</v>
      </c>
      <c r="J23" s="14">
        <v>1489</v>
      </c>
      <c r="K23" s="14">
        <v>1146</v>
      </c>
      <c r="L23" s="14">
        <v>1824</v>
      </c>
      <c r="M23" s="14">
        <v>612</v>
      </c>
      <c r="N23" s="14">
        <v>296</v>
      </c>
      <c r="O23" s="12">
        <f t="shared" si="7"/>
        <v>16645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94978</v>
      </c>
      <c r="C24" s="14">
        <f>C25+C26</f>
        <v>69833</v>
      </c>
      <c r="D24" s="14">
        <f>D25+D26</f>
        <v>74933</v>
      </c>
      <c r="E24" s="14">
        <f>E25+E26</f>
        <v>14212</v>
      </c>
      <c r="F24" s="14">
        <f aca="true" t="shared" si="8" ref="F24:N24">F25+F26</f>
        <v>66799</v>
      </c>
      <c r="G24" s="14">
        <f t="shared" si="8"/>
        <v>101589</v>
      </c>
      <c r="H24" s="14">
        <f>H25+H26</f>
        <v>64166</v>
      </c>
      <c r="I24" s="14">
        <f>I25+I26</f>
        <v>15845</v>
      </c>
      <c r="J24" s="14">
        <f>J25+J26</f>
        <v>73552</v>
      </c>
      <c r="K24" s="14">
        <f>K25+K26</f>
        <v>57918</v>
      </c>
      <c r="L24" s="14">
        <f>L25+L26</f>
        <v>60526</v>
      </c>
      <c r="M24" s="14">
        <f t="shared" si="8"/>
        <v>18572</v>
      </c>
      <c r="N24" s="14">
        <f t="shared" si="8"/>
        <v>10168</v>
      </c>
      <c r="O24" s="12">
        <f t="shared" si="7"/>
        <v>723091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57899</v>
      </c>
      <c r="C25" s="14">
        <v>45201</v>
      </c>
      <c r="D25" s="14">
        <v>47613</v>
      </c>
      <c r="E25" s="14">
        <v>9864</v>
      </c>
      <c r="F25" s="14">
        <v>44548</v>
      </c>
      <c r="G25" s="14">
        <v>69595</v>
      </c>
      <c r="H25" s="14">
        <v>44368</v>
      </c>
      <c r="I25" s="14">
        <v>11635</v>
      </c>
      <c r="J25" s="14">
        <v>43816</v>
      </c>
      <c r="K25" s="14">
        <v>37664</v>
      </c>
      <c r="L25" s="14">
        <v>38663</v>
      </c>
      <c r="M25" s="14">
        <v>11706</v>
      </c>
      <c r="N25" s="14">
        <v>5860</v>
      </c>
      <c r="O25" s="12">
        <f t="shared" si="7"/>
        <v>468432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37079</v>
      </c>
      <c r="C26" s="14">
        <v>24632</v>
      </c>
      <c r="D26" s="14">
        <v>27320</v>
      </c>
      <c r="E26" s="14">
        <v>4348</v>
      </c>
      <c r="F26" s="14">
        <v>22251</v>
      </c>
      <c r="G26" s="14">
        <v>31994</v>
      </c>
      <c r="H26" s="14">
        <v>19798</v>
      </c>
      <c r="I26" s="14">
        <v>4210</v>
      </c>
      <c r="J26" s="14">
        <v>29736</v>
      </c>
      <c r="K26" s="14">
        <v>20254</v>
      </c>
      <c r="L26" s="14">
        <v>21863</v>
      </c>
      <c r="M26" s="14">
        <v>6866</v>
      </c>
      <c r="N26" s="14">
        <v>4308</v>
      </c>
      <c r="O26" s="12">
        <f t="shared" si="7"/>
        <v>254659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4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45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0</v>
      </c>
    </row>
    <row r="33" spans="1:26" ht="18.75" customHeight="1">
      <c r="A33" s="52" t="s">
        <v>46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47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48</v>
      </c>
      <c r="B36" s="60">
        <f>B37+B38+B39+B40</f>
        <v>802667.1096</v>
      </c>
      <c r="C36" s="60">
        <f aca="true" t="shared" si="11" ref="C36:N36">C37+C38+C39+C40</f>
        <v>586716.1934999999</v>
      </c>
      <c r="D36" s="60">
        <f t="shared" si="11"/>
        <v>579297.4198</v>
      </c>
      <c r="E36" s="60">
        <f t="shared" si="11"/>
        <v>139314.9661</v>
      </c>
      <c r="F36" s="60">
        <f t="shared" si="11"/>
        <v>549327.6205</v>
      </c>
      <c r="G36" s="60">
        <f t="shared" si="11"/>
        <v>650189.1002</v>
      </c>
      <c r="H36" s="60">
        <f t="shared" si="11"/>
        <v>544182.1188</v>
      </c>
      <c r="I36" s="60">
        <f>I37+I38+I39+I40</f>
        <v>135216.8592</v>
      </c>
      <c r="J36" s="60">
        <f>J37+J38+J39+J40</f>
        <v>674791.7452</v>
      </c>
      <c r="K36" s="60">
        <f>K37+K38+K39+K40</f>
        <v>562804.2012</v>
      </c>
      <c r="L36" s="60">
        <f>L37+L38+L39+L40</f>
        <v>700752.412</v>
      </c>
      <c r="M36" s="60">
        <f t="shared" si="11"/>
        <v>300843.211</v>
      </c>
      <c r="N36" s="60">
        <f t="shared" si="11"/>
        <v>153447.5116</v>
      </c>
      <c r="O36" s="60">
        <f>O37+O38+O39+O40</f>
        <v>6379550.468700001</v>
      </c>
    </row>
    <row r="37" spans="1:15" ht="18.75" customHeight="1">
      <c r="A37" s="57" t="s">
        <v>49</v>
      </c>
      <c r="B37" s="54">
        <f aca="true" t="shared" si="12" ref="B37:N37">B29*B7</f>
        <v>797997.5296</v>
      </c>
      <c r="C37" s="54">
        <f t="shared" si="12"/>
        <v>579661.2535</v>
      </c>
      <c r="D37" s="54">
        <f t="shared" si="12"/>
        <v>568630.4498000001</v>
      </c>
      <c r="E37" s="54">
        <f t="shared" si="12"/>
        <v>139314.9661</v>
      </c>
      <c r="F37" s="54">
        <f t="shared" si="12"/>
        <v>546409.7805</v>
      </c>
      <c r="G37" s="54">
        <f t="shared" si="12"/>
        <v>645413.8001999999</v>
      </c>
      <c r="H37" s="54">
        <f t="shared" si="12"/>
        <v>540681.8088</v>
      </c>
      <c r="I37" s="54">
        <f>I29*I7</f>
        <v>135216.8592</v>
      </c>
      <c r="J37" s="54">
        <f>J29*J7</f>
        <v>664251.8952</v>
      </c>
      <c r="K37" s="54">
        <f>K29*K7</f>
        <v>548778.5712</v>
      </c>
      <c r="L37" s="54">
        <f>L29*L7</f>
        <v>690833.682</v>
      </c>
      <c r="M37" s="54">
        <f t="shared" si="12"/>
        <v>295592.201</v>
      </c>
      <c r="N37" s="54">
        <f t="shared" si="12"/>
        <v>151709.6116</v>
      </c>
      <c r="O37" s="56">
        <f>SUM(B37:N37)</f>
        <v>6304492.408700001</v>
      </c>
    </row>
    <row r="38" spans="1:15" ht="18.75" customHeight="1">
      <c r="A38" s="57" t="s">
        <v>50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0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0</v>
      </c>
    </row>
    <row r="39" spans="1:15" ht="18.75" customHeight="1">
      <c r="A39" s="57" t="s">
        <v>51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0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0</v>
      </c>
    </row>
    <row r="40" spans="1:26" ht="18.75" customHeight="1">
      <c r="A40" s="2" t="s">
        <v>52</v>
      </c>
      <c r="B40" s="54">
        <v>4669.58</v>
      </c>
      <c r="C40" s="54">
        <v>7054.94</v>
      </c>
      <c r="D40" s="54">
        <v>10666.97</v>
      </c>
      <c r="E40" s="54">
        <v>0</v>
      </c>
      <c r="F40" s="54">
        <v>2917.84</v>
      </c>
      <c r="G40" s="54">
        <v>4775.3</v>
      </c>
      <c r="H40" s="54">
        <v>3500.31</v>
      </c>
      <c r="I40" s="54">
        <v>0</v>
      </c>
      <c r="J40" s="54">
        <v>10539.85</v>
      </c>
      <c r="K40" s="54">
        <v>14025.63</v>
      </c>
      <c r="L40" s="54">
        <v>9918.73</v>
      </c>
      <c r="M40" s="54">
        <v>5251.01</v>
      </c>
      <c r="N40" s="54">
        <v>1737.9</v>
      </c>
      <c r="O40" s="56">
        <f>SUM(B40:N40)</f>
        <v>75058.05999999998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53</v>
      </c>
      <c r="B42" s="25">
        <f>+B43+B46+B58+B59</f>
        <v>-82308</v>
      </c>
      <c r="C42" s="25">
        <f aca="true" t="shared" si="15" ref="C42:N42">+C43+C46+C58+C59</f>
        <v>-78712</v>
      </c>
      <c r="D42" s="25">
        <f t="shared" si="15"/>
        <v>-78222.91</v>
      </c>
      <c r="E42" s="25">
        <f t="shared" si="15"/>
        <v>-10456</v>
      </c>
      <c r="F42" s="25">
        <f t="shared" si="15"/>
        <v>-49232</v>
      </c>
      <c r="G42" s="25">
        <f t="shared" si="15"/>
        <v>-89152</v>
      </c>
      <c r="H42" s="25">
        <f t="shared" si="15"/>
        <v>-75840</v>
      </c>
      <c r="I42" s="25">
        <f>+I43+I46+I58+I59</f>
        <v>-19736</v>
      </c>
      <c r="J42" s="25">
        <f>+J43+J46+J58+J59</f>
        <v>-51092</v>
      </c>
      <c r="K42" s="25">
        <f>+K43+K46+K58+K59</f>
        <v>-61248</v>
      </c>
      <c r="L42" s="25">
        <f>+L43+L46+L58+L59</f>
        <v>-53252</v>
      </c>
      <c r="M42" s="25">
        <f t="shared" si="15"/>
        <v>-26336</v>
      </c>
      <c r="N42" s="25">
        <f t="shared" si="15"/>
        <v>-17632</v>
      </c>
      <c r="O42" s="25">
        <f>+O43+O46+O58+O59</f>
        <v>-693218.91</v>
      </c>
    </row>
    <row r="43" spans="1:15" ht="18.75" customHeight="1">
      <c r="A43" s="17" t="s">
        <v>54</v>
      </c>
      <c r="B43" s="26">
        <f>B44+B45</f>
        <v>-82308</v>
      </c>
      <c r="C43" s="26">
        <f>C44+C45</f>
        <v>-78712</v>
      </c>
      <c r="D43" s="26">
        <f>D44+D45</f>
        <v>-60664</v>
      </c>
      <c r="E43" s="26">
        <f>E44+E45</f>
        <v>-10456</v>
      </c>
      <c r="F43" s="26">
        <f aca="true" t="shared" si="16" ref="F43:N43">F44+F45</f>
        <v>-48732</v>
      </c>
      <c r="G43" s="26">
        <f t="shared" si="16"/>
        <v>-88652</v>
      </c>
      <c r="H43" s="26">
        <f t="shared" si="16"/>
        <v>-75840</v>
      </c>
      <c r="I43" s="26">
        <f>I44+I45</f>
        <v>-18236</v>
      </c>
      <c r="J43" s="26">
        <f>J44+J45</f>
        <v>-51092</v>
      </c>
      <c r="K43" s="26">
        <f>K44+K45</f>
        <v>-61248</v>
      </c>
      <c r="L43" s="26">
        <f>L44+L45</f>
        <v>-53252</v>
      </c>
      <c r="M43" s="26">
        <f t="shared" si="16"/>
        <v>-26336</v>
      </c>
      <c r="N43" s="26">
        <f t="shared" si="16"/>
        <v>-17632</v>
      </c>
      <c r="O43" s="25">
        <f aca="true" t="shared" si="17" ref="O43:O59">SUM(B43:N43)</f>
        <v>-673160</v>
      </c>
    </row>
    <row r="44" spans="1:26" ht="18.75" customHeight="1">
      <c r="A44" s="13" t="s">
        <v>55</v>
      </c>
      <c r="B44" s="20">
        <f>ROUND(-B9*$D$3,2)</f>
        <v>-82308</v>
      </c>
      <c r="C44" s="20">
        <f>ROUND(-C9*$D$3,2)</f>
        <v>-78712</v>
      </c>
      <c r="D44" s="20">
        <f>ROUND(-D9*$D$3,2)</f>
        <v>-60664</v>
      </c>
      <c r="E44" s="20">
        <f>ROUND(-E9*$D$3,2)</f>
        <v>-10456</v>
      </c>
      <c r="F44" s="20">
        <f aca="true" t="shared" si="18" ref="F44:N44">ROUND(-F9*$D$3,2)</f>
        <v>-48732</v>
      </c>
      <c r="G44" s="20">
        <f t="shared" si="18"/>
        <v>-88652</v>
      </c>
      <c r="H44" s="20">
        <f t="shared" si="18"/>
        <v>-75840</v>
      </c>
      <c r="I44" s="20">
        <f>ROUND(-I9*$D$3,2)</f>
        <v>-18236</v>
      </c>
      <c r="J44" s="20">
        <f>ROUND(-J9*$D$3,2)</f>
        <v>-51092</v>
      </c>
      <c r="K44" s="20">
        <f>ROUND(-K9*$D$3,2)</f>
        <v>-61248</v>
      </c>
      <c r="L44" s="20">
        <f>ROUND(-L9*$D$3,2)</f>
        <v>-53252</v>
      </c>
      <c r="M44" s="20">
        <f t="shared" si="18"/>
        <v>-26336</v>
      </c>
      <c r="N44" s="20">
        <f t="shared" si="18"/>
        <v>-17632</v>
      </c>
      <c r="O44" s="46">
        <f t="shared" si="17"/>
        <v>-673160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-17558.91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-20058.91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-500-17058.91</f>
        <v>-17558.91</v>
      </c>
      <c r="E49" s="24">
        <v>0</v>
      </c>
      <c r="F49" s="24">
        <v>-500</v>
      </c>
      <c r="G49" s="24">
        <v>-500</v>
      </c>
      <c r="H49" s="24">
        <v>0</v>
      </c>
      <c r="I49" s="24">
        <v>-1500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-20058.91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20"/>
    </row>
    <row r="61" spans="1:26" ht="15.75">
      <c r="A61" s="2" t="s">
        <v>67</v>
      </c>
      <c r="B61" s="29">
        <f aca="true" t="shared" si="21" ref="B61:N61">+B36+B42</f>
        <v>720359.1096</v>
      </c>
      <c r="C61" s="29">
        <f t="shared" si="21"/>
        <v>508004.19349999994</v>
      </c>
      <c r="D61" s="29">
        <f t="shared" si="21"/>
        <v>501074.5098</v>
      </c>
      <c r="E61" s="29">
        <f t="shared" si="21"/>
        <v>128858.96609999999</v>
      </c>
      <c r="F61" s="29">
        <f t="shared" si="21"/>
        <v>500095.62049999996</v>
      </c>
      <c r="G61" s="29">
        <f t="shared" si="21"/>
        <v>561037.1002</v>
      </c>
      <c r="H61" s="29">
        <f t="shared" si="21"/>
        <v>468342.11880000005</v>
      </c>
      <c r="I61" s="29">
        <f t="shared" si="21"/>
        <v>115480.8592</v>
      </c>
      <c r="J61" s="29">
        <f>+J36+J42</f>
        <v>623699.7452</v>
      </c>
      <c r="K61" s="29">
        <f>+K36+K42</f>
        <v>501556.2012</v>
      </c>
      <c r="L61" s="29">
        <f>+L36+L42</f>
        <v>647500.412</v>
      </c>
      <c r="M61" s="29">
        <f t="shared" si="21"/>
        <v>274507.211</v>
      </c>
      <c r="N61" s="29">
        <f t="shared" si="21"/>
        <v>135815.5116</v>
      </c>
      <c r="O61" s="29">
        <f>SUM(B61:N61)</f>
        <v>5686331.558699999</v>
      </c>
      <c r="P61"/>
      <c r="Q61" s="76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720359.1</v>
      </c>
      <c r="C64" s="36">
        <f aca="true" t="shared" si="22" ref="C64:N64">SUM(C65:C78)</f>
        <v>508004.19999999995</v>
      </c>
      <c r="D64" s="36">
        <f t="shared" si="22"/>
        <v>501074.51</v>
      </c>
      <c r="E64" s="36">
        <f t="shared" si="22"/>
        <v>128858.97</v>
      </c>
      <c r="F64" s="36">
        <f t="shared" si="22"/>
        <v>500095.62</v>
      </c>
      <c r="G64" s="36">
        <f t="shared" si="22"/>
        <v>561037.1</v>
      </c>
      <c r="H64" s="36">
        <f t="shared" si="22"/>
        <v>468342.12</v>
      </c>
      <c r="I64" s="36">
        <f t="shared" si="22"/>
        <v>115480.86</v>
      </c>
      <c r="J64" s="36">
        <f t="shared" si="22"/>
        <v>623699.75</v>
      </c>
      <c r="K64" s="36">
        <f t="shared" si="22"/>
        <v>501556.2</v>
      </c>
      <c r="L64" s="36">
        <f t="shared" si="22"/>
        <v>647500.41</v>
      </c>
      <c r="M64" s="36">
        <f t="shared" si="22"/>
        <v>274507.21</v>
      </c>
      <c r="N64" s="36">
        <f t="shared" si="22"/>
        <v>135815.51</v>
      </c>
      <c r="O64" s="29">
        <f>SUM(O65:O78)</f>
        <v>5686331.56</v>
      </c>
    </row>
    <row r="65" spans="1:16" ht="18.75" customHeight="1">
      <c r="A65" s="17" t="s">
        <v>69</v>
      </c>
      <c r="B65" s="36">
        <v>132582.73</v>
      </c>
      <c r="C65" s="36">
        <v>143364.83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275947.56</v>
      </c>
      <c r="P65"/>
    </row>
    <row r="66" spans="1:16" ht="18.75" customHeight="1">
      <c r="A66" s="17" t="s">
        <v>70</v>
      </c>
      <c r="B66" s="36">
        <v>587776.37</v>
      </c>
      <c r="C66" s="36">
        <v>364639.37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952415.74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501074.51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501074.51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128858.97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128858.97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500095.62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500095.62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561037.1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561037.1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468342.12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468342.12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115480.86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115480.86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623699.75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623699.75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501556.2</v>
      </c>
      <c r="L74" s="35">
        <v>0</v>
      </c>
      <c r="M74" s="35">
        <v>0</v>
      </c>
      <c r="N74" s="35">
        <v>0</v>
      </c>
      <c r="O74" s="29">
        <f t="shared" si="23"/>
        <v>501556.2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647500.41</v>
      </c>
      <c r="M75" s="35">
        <v>0</v>
      </c>
      <c r="N75" s="35">
        <v>0</v>
      </c>
      <c r="O75" s="26">
        <f t="shared" si="23"/>
        <v>647500.41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274507.21</v>
      </c>
      <c r="N76" s="35">
        <v>0</v>
      </c>
      <c r="O76" s="29">
        <f t="shared" si="23"/>
        <v>274507.21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135815.51</v>
      </c>
      <c r="O77" s="26">
        <f t="shared" si="23"/>
        <v>135815.51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2.4763814403589293</v>
      </c>
      <c r="C82" s="44">
        <v>2.602562320227098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1.7705999999999997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1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6" t="s">
        <v>102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8"/>
    </row>
    <row r="96" spans="1:14" ht="15.75">
      <c r="A96" s="69" t="s">
        <v>104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2018-10-04T17:36:50Z</dcterms:modified>
  <cp:category/>
  <cp:version/>
  <cp:contentType/>
  <cp:contentStatus/>
</cp:coreProperties>
</file>