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<sst xmlns="http://schemas.openxmlformats.org/spreadsheetml/2006/main" count="114" uniqueCount="112">
  <si>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</si>
  <si>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</si>
  <si>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</si>
  <si>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</si>
  <si>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</si>
  <si>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</si>
  <si>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</si>
  <si>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</si>
  <si>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</si>
  <si>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</si>
  <si>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</si>
  <si>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</si>
  <si>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</si>
  <si>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</si>
  <si>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</si>
  <si>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</si>
  <si>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</si>
  <si>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</si>
  <si>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</si>
  <si>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</si>
  <si>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</si>
  <si>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</si>
  <si>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</si>
  <si>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</si>
  <si>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</si>
  <si>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</si>
  <si>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</si>
  <si>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</si>
  <si>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</si>
  <si>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</si>
  <si>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</si>
  <si>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</si>
  <si>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</si>
  <si>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</si>
  <si>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</si>
  <si>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</si>
  <si>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</si>
  <si>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</si>
  <si>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</si>
  <si>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</si>
  <si>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</si>
  <si>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</si>
  <si>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</si>
  <si>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</si>
  <si>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</si>
  <si>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</si>
  <si>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</si>
  <si>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</si>
  <si>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</si>
  <si>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</si>
  <si>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</si>
  <si>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</si>
  <si>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</si>
  <si>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</si>
  <si>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</si>
  <si>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</si>
  <si>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</si>
  <si>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</si>
  <si>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</si>
  <si>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</si>
  <si>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</si>
  <si>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</si>
  <si>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</si>
  <si>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</si>
  <si>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</si>
  <si>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</si>
  <si>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</si>
  <si>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</si>
  <si>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</si>
  <si>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</si>
  <si>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</si>
  <si>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</si>
  <si>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</si>
  <si>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</si>
  <si>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</si>
  <si>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</si>
  <si>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</si>
  <si>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</si>
  <si>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</si>
  <si>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</si>
  <si>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</si>
  <si>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</si>
  <si>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</si>
  <si>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</si>
  <si>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</si>
  <si>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</si>
  <si>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</si>
  <si>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</si>
  <si>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</si>
  <si>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</si>
  <si>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</si>
  <si>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</si>
  <si>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</si>
  <si>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</si>
  <si>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</si>
  <si>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</si>
  <si>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</si>
  <si>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</si>
  <si>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</si>
  <si>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</si>
  <si>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</si>
  <si>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</si>
  <si>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</si>
  <si>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</si>
  <si>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</si>
  <si>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</si>
  <si>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</si>
  <si>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</si>
  <si>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</si>
  <si>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28/09/18 - VENCIMENTO 05/10/18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</si>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</sst>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517629</v>
      </c>
      <c r="C7" s="10">
        <f>C8+C20+C24</f>
        <v>381504</v>
      </c>
      <c r="D7" s="10">
        <f>D8+D20+D24</f>
        <v>392736</v>
      </c>
      <c r="E7" s="10">
        <f>E8+E20+E24</f>
        <v>67558</v>
      </c>
      <c r="F7" s="10">
        <f aca="true" t="shared" si="0" ref="F7:N7">F8+F20+F24</f>
        <v>342734</v>
      </c>
      <c r="G7" s="10">
        <f t="shared" si="0"/>
        <v>533688</v>
      </c>
      <c r="H7" s="10">
        <f>H8+H20+H24</f>
        <v>371614</v>
      </c>
      <c r="I7" s="10">
        <f>I8+I20+I24</f>
        <v>93134</v>
      </c>
      <c r="J7" s="10">
        <f>J8+J20+J24</f>
        <v>421672</v>
      </c>
      <c r="K7" s="10">
        <f>K8+K20+K24</f>
        <v>319290</v>
      </c>
      <c r="L7" s="10">
        <f>L8+L20+L24</f>
        <v>374529</v>
      </c>
      <c r="M7" s="10">
        <f t="shared" si="0"/>
        <v>153020</v>
      </c>
      <c r="N7" s="10">
        <f t="shared" si="0"/>
        <v>92873</v>
      </c>
      <c r="O7" s="10">
        <f>+O8+O20+O24</f>
        <v>4061981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230483</v>
      </c>
      <c r="C8" s="12">
        <f>+C9+C12+C16</f>
        <v>181973</v>
      </c>
      <c r="D8" s="12">
        <f>+D9+D12+D16</f>
        <v>200805</v>
      </c>
      <c r="E8" s="12">
        <f>+E9+E12+E16</f>
        <v>31206</v>
      </c>
      <c r="F8" s="12">
        <f aca="true" t="shared" si="1" ref="F8:N8">+F9+F12+F16</f>
        <v>165621</v>
      </c>
      <c r="G8" s="12">
        <f t="shared" si="1"/>
        <v>261605</v>
      </c>
      <c r="H8" s="12">
        <f>+H9+H12+H16</f>
        <v>175261</v>
      </c>
      <c r="I8" s="12">
        <f>+I9+I12+I16</f>
        <v>45609</v>
      </c>
      <c r="J8" s="12">
        <f>+J9+J12+J16</f>
        <v>206676</v>
      </c>
      <c r="K8" s="12">
        <f>+K9+K12+K16</f>
        <v>152677</v>
      </c>
      <c r="L8" s="12">
        <f>+L9+L12+L16</f>
        <v>172815</v>
      </c>
      <c r="M8" s="12">
        <f t="shared" si="1"/>
        <v>79713</v>
      </c>
      <c r="N8" s="12">
        <f t="shared" si="1"/>
        <v>49444</v>
      </c>
      <c r="O8" s="12">
        <f>SUM(B8:N8)</f>
        <v>1953888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21773</v>
      </c>
      <c r="C9" s="14">
        <v>22011</v>
      </c>
      <c r="D9" s="14">
        <v>15280</v>
      </c>
      <c r="E9" s="14">
        <v>2854</v>
      </c>
      <c r="F9" s="14">
        <v>13475</v>
      </c>
      <c r="G9" s="14">
        <v>23676</v>
      </c>
      <c r="H9" s="14">
        <v>21468</v>
      </c>
      <c r="I9" s="14">
        <v>5356</v>
      </c>
      <c r="J9" s="14">
        <v>13095</v>
      </c>
      <c r="K9" s="14">
        <v>16879</v>
      </c>
      <c r="L9" s="14">
        <v>13173</v>
      </c>
      <c r="M9" s="14">
        <v>8672</v>
      </c>
      <c r="N9" s="14">
        <v>5543</v>
      </c>
      <c r="O9" s="12">
        <f aca="true" t="shared" si="2" ref="O9:O19">SUM(B9:N9)</f>
        <v>183255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21773</v>
      </c>
      <c r="C10" s="14">
        <f>+C9-C11</f>
        <v>22011</v>
      </c>
      <c r="D10" s="14">
        <f>+D9-D11</f>
        <v>15280</v>
      </c>
      <c r="E10" s="14">
        <f>+E9-E11</f>
        <v>2854</v>
      </c>
      <c r="F10" s="14">
        <f aca="true" t="shared" si="3" ref="F10:N10">+F9-F11</f>
        <v>13475</v>
      </c>
      <c r="G10" s="14">
        <f t="shared" si="3"/>
        <v>23676</v>
      </c>
      <c r="H10" s="14">
        <f>+H9-H11</f>
        <v>21468</v>
      </c>
      <c r="I10" s="14">
        <f>+I9-I11</f>
        <v>5356</v>
      </c>
      <c r="J10" s="14">
        <f>+J9-J11</f>
        <v>13095</v>
      </c>
      <c r="K10" s="14">
        <f>+K9-K11</f>
        <v>16879</v>
      </c>
      <c r="L10" s="14">
        <f>+L9-L11</f>
        <v>13173</v>
      </c>
      <c r="M10" s="14">
        <f t="shared" si="3"/>
        <v>8672</v>
      </c>
      <c r="N10" s="14">
        <f t="shared" si="3"/>
        <v>5543</v>
      </c>
      <c r="O10" s="12">
        <f t="shared" si="2"/>
        <v>183255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199022</v>
      </c>
      <c r="C12" s="14">
        <f>C13+C14+C15</f>
        <v>152530</v>
      </c>
      <c r="D12" s="14">
        <f>D13+D14+D15</f>
        <v>177879</v>
      </c>
      <c r="E12" s="14">
        <f>E13+E14+E15</f>
        <v>27141</v>
      </c>
      <c r="F12" s="14">
        <f aca="true" t="shared" si="4" ref="F12:N12">F13+F14+F15</f>
        <v>145009</v>
      </c>
      <c r="G12" s="14">
        <f t="shared" si="4"/>
        <v>226065</v>
      </c>
      <c r="H12" s="14">
        <f>H13+H14+H15</f>
        <v>146718</v>
      </c>
      <c r="I12" s="14">
        <f>I13+I14+I15</f>
        <v>38453</v>
      </c>
      <c r="J12" s="14">
        <f>J13+J14+J15</f>
        <v>183952</v>
      </c>
      <c r="K12" s="14">
        <f>K13+K14+K15</f>
        <v>129133</v>
      </c>
      <c r="L12" s="14">
        <f>L13+L14+L15</f>
        <v>151294</v>
      </c>
      <c r="M12" s="14">
        <f t="shared" si="4"/>
        <v>67887</v>
      </c>
      <c r="N12" s="14">
        <f t="shared" si="4"/>
        <v>42218</v>
      </c>
      <c r="O12" s="12">
        <f t="shared" si="2"/>
        <v>1687301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99631</v>
      </c>
      <c r="C13" s="14">
        <v>75968</v>
      </c>
      <c r="D13" s="14">
        <v>86750</v>
      </c>
      <c r="E13" s="14">
        <v>13563</v>
      </c>
      <c r="F13" s="14">
        <v>69500</v>
      </c>
      <c r="G13" s="14">
        <v>109769</v>
      </c>
      <c r="H13" s="14">
        <v>74986</v>
      </c>
      <c r="I13" s="14">
        <v>19742</v>
      </c>
      <c r="J13" s="14">
        <v>92607</v>
      </c>
      <c r="K13" s="14">
        <v>63472</v>
      </c>
      <c r="L13" s="14">
        <v>73706</v>
      </c>
      <c r="M13" s="14">
        <v>32473</v>
      </c>
      <c r="N13" s="14">
        <v>19384</v>
      </c>
      <c r="O13" s="12">
        <f t="shared" si="2"/>
        <v>831551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90953</v>
      </c>
      <c r="C14" s="14">
        <v>66504</v>
      </c>
      <c r="D14" s="14">
        <v>85278</v>
      </c>
      <c r="E14" s="14">
        <v>12210</v>
      </c>
      <c r="F14" s="14">
        <v>67409</v>
      </c>
      <c r="G14" s="14">
        <v>102489</v>
      </c>
      <c r="H14" s="14">
        <v>63901</v>
      </c>
      <c r="I14" s="14">
        <v>16725</v>
      </c>
      <c r="J14" s="14">
        <v>85399</v>
      </c>
      <c r="K14" s="14">
        <v>59830</v>
      </c>
      <c r="L14" s="14">
        <v>71408</v>
      </c>
      <c r="M14" s="14">
        <v>32458</v>
      </c>
      <c r="N14" s="14">
        <v>21123</v>
      </c>
      <c r="O14" s="12">
        <f t="shared" si="2"/>
        <v>775687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8438</v>
      </c>
      <c r="C15" s="14">
        <v>10058</v>
      </c>
      <c r="D15" s="14">
        <v>5851</v>
      </c>
      <c r="E15" s="14">
        <v>1368</v>
      </c>
      <c r="F15" s="14">
        <v>8100</v>
      </c>
      <c r="G15" s="14">
        <v>13807</v>
      </c>
      <c r="H15" s="14">
        <v>7831</v>
      </c>
      <c r="I15" s="14">
        <v>1986</v>
      </c>
      <c r="J15" s="14">
        <v>5946</v>
      </c>
      <c r="K15" s="14">
        <v>5831</v>
      </c>
      <c r="L15" s="14">
        <v>6180</v>
      </c>
      <c r="M15" s="14">
        <v>2956</v>
      </c>
      <c r="N15" s="14">
        <v>1711</v>
      </c>
      <c r="O15" s="12">
        <f t="shared" si="2"/>
        <v>80063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9688</v>
      </c>
      <c r="C16" s="14">
        <f>C17+C18+C19</f>
        <v>7432</v>
      </c>
      <c r="D16" s="14">
        <f>D17+D18+D19</f>
        <v>7646</v>
      </c>
      <c r="E16" s="14">
        <f>E17+E18+E19</f>
        <v>1211</v>
      </c>
      <c r="F16" s="14">
        <f aca="true" t="shared" si="5" ref="F16:N16">F17+F18+F19</f>
        <v>7137</v>
      </c>
      <c r="G16" s="14">
        <f t="shared" si="5"/>
        <v>11864</v>
      </c>
      <c r="H16" s="14">
        <f>H17+H18+H19</f>
        <v>7075</v>
      </c>
      <c r="I16" s="14">
        <f>I17+I18+I19</f>
        <v>1800</v>
      </c>
      <c r="J16" s="14">
        <f>J17+J18+J19</f>
        <v>9629</v>
      </c>
      <c r="K16" s="14">
        <f>K17+K18+K19</f>
        <v>6665</v>
      </c>
      <c r="L16" s="14">
        <f>L17+L18+L19</f>
        <v>8348</v>
      </c>
      <c r="M16" s="14">
        <f t="shared" si="5"/>
        <v>3154</v>
      </c>
      <c r="N16" s="14">
        <f t="shared" si="5"/>
        <v>1683</v>
      </c>
      <c r="O16" s="12">
        <f t="shared" si="2"/>
        <v>83332</v>
      </c>
    </row>
    <row r="17" spans="1:26" ht="18.75" customHeight="1">
      <c r="A17" s="15" t="s">
        <v>16</v>
      </c>
      <c r="B17" s="14">
        <v>9662</v>
      </c>
      <c r="C17" s="14">
        <v>7406</v>
      </c>
      <c r="D17" s="14">
        <v>7627</v>
      </c>
      <c r="E17" s="14">
        <v>1209</v>
      </c>
      <c r="F17" s="14">
        <v>7127</v>
      </c>
      <c r="G17" s="14">
        <v>11841</v>
      </c>
      <c r="H17" s="14">
        <v>7057</v>
      </c>
      <c r="I17" s="14">
        <v>1798</v>
      </c>
      <c r="J17" s="14">
        <v>9610</v>
      </c>
      <c r="K17" s="14">
        <v>6642</v>
      </c>
      <c r="L17" s="14">
        <v>8318</v>
      </c>
      <c r="M17" s="14">
        <v>3146</v>
      </c>
      <c r="N17" s="14">
        <v>1681</v>
      </c>
      <c r="O17" s="12">
        <f t="shared" si="2"/>
        <v>83124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15</v>
      </c>
      <c r="C18" s="14">
        <v>17</v>
      </c>
      <c r="D18" s="14">
        <v>9</v>
      </c>
      <c r="E18" s="14">
        <v>1</v>
      </c>
      <c r="F18" s="14">
        <v>4</v>
      </c>
      <c r="G18" s="14">
        <v>14</v>
      </c>
      <c r="H18" s="14">
        <v>10</v>
      </c>
      <c r="I18" s="14">
        <v>1</v>
      </c>
      <c r="J18" s="14">
        <v>15</v>
      </c>
      <c r="K18" s="14">
        <v>15</v>
      </c>
      <c r="L18" s="14">
        <v>12</v>
      </c>
      <c r="M18" s="14">
        <v>6</v>
      </c>
      <c r="N18" s="14">
        <v>2</v>
      </c>
      <c r="O18" s="12">
        <f t="shared" si="2"/>
        <v>121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9</v>
      </c>
      <c r="D19" s="14">
        <v>10</v>
      </c>
      <c r="E19" s="14">
        <v>1</v>
      </c>
      <c r="F19" s="14">
        <v>6</v>
      </c>
      <c r="G19" s="14">
        <v>9</v>
      </c>
      <c r="H19" s="14">
        <v>8</v>
      </c>
      <c r="I19" s="14">
        <v>1</v>
      </c>
      <c r="J19" s="14">
        <v>4</v>
      </c>
      <c r="K19" s="14">
        <v>8</v>
      </c>
      <c r="L19" s="14">
        <v>18</v>
      </c>
      <c r="M19" s="14">
        <v>2</v>
      </c>
      <c r="N19" s="14">
        <v>0</v>
      </c>
      <c r="O19" s="12">
        <f t="shared" si="2"/>
        <v>87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143437</v>
      </c>
      <c r="C20" s="18">
        <f>C21+C22+C23</f>
        <v>90144</v>
      </c>
      <c r="D20" s="18">
        <f>D21+D22+D23</f>
        <v>83797</v>
      </c>
      <c r="E20" s="18">
        <f>E21+E22+E23</f>
        <v>14522</v>
      </c>
      <c r="F20" s="18">
        <f aca="true" t="shared" si="6" ref="F20:N20">F21+F22+F23</f>
        <v>76744</v>
      </c>
      <c r="G20" s="18">
        <f t="shared" si="6"/>
        <v>119269</v>
      </c>
      <c r="H20" s="18">
        <f>H21+H22+H23</f>
        <v>95719</v>
      </c>
      <c r="I20" s="18">
        <f>I21+I22+I23</f>
        <v>23280</v>
      </c>
      <c r="J20" s="18">
        <f>J21+J22+J23</f>
        <v>110406</v>
      </c>
      <c r="K20" s="18">
        <f>K21+K22+K23</f>
        <v>78216</v>
      </c>
      <c r="L20" s="18">
        <f>L21+L22+L23</f>
        <v>115725</v>
      </c>
      <c r="M20" s="18">
        <f t="shared" si="6"/>
        <v>43521</v>
      </c>
      <c r="N20" s="18">
        <f t="shared" si="6"/>
        <v>25458</v>
      </c>
      <c r="O20" s="12">
        <f aca="true" t="shared" si="7" ref="O20:O26">SUM(B20:N20)</f>
        <v>1020238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78140</v>
      </c>
      <c r="C21" s="14">
        <v>52241</v>
      </c>
      <c r="D21" s="14">
        <v>46587</v>
      </c>
      <c r="E21" s="14">
        <v>8182</v>
      </c>
      <c r="F21" s="14">
        <v>42494</v>
      </c>
      <c r="G21" s="14">
        <v>66842</v>
      </c>
      <c r="H21" s="14">
        <v>55032</v>
      </c>
      <c r="I21" s="14">
        <v>13716</v>
      </c>
      <c r="J21" s="14">
        <v>62254</v>
      </c>
      <c r="K21" s="14">
        <v>43030</v>
      </c>
      <c r="L21" s="14">
        <v>62041</v>
      </c>
      <c r="M21" s="14">
        <v>23305</v>
      </c>
      <c r="N21" s="14">
        <v>13172</v>
      </c>
      <c r="O21" s="12">
        <f t="shared" si="7"/>
        <v>567036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61147</v>
      </c>
      <c r="C22" s="14">
        <v>34097</v>
      </c>
      <c r="D22" s="14">
        <v>35080</v>
      </c>
      <c r="E22" s="14">
        <v>5813</v>
      </c>
      <c r="F22" s="14">
        <v>31397</v>
      </c>
      <c r="G22" s="14">
        <v>47678</v>
      </c>
      <c r="H22" s="14">
        <v>37586</v>
      </c>
      <c r="I22" s="14">
        <v>8892</v>
      </c>
      <c r="J22" s="14">
        <v>45204</v>
      </c>
      <c r="K22" s="14">
        <v>32712</v>
      </c>
      <c r="L22" s="14">
        <v>50505</v>
      </c>
      <c r="M22" s="14">
        <v>18953</v>
      </c>
      <c r="N22" s="14">
        <v>11532</v>
      </c>
      <c r="O22" s="12">
        <f t="shared" si="7"/>
        <v>420596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4150</v>
      </c>
      <c r="C23" s="14">
        <v>3806</v>
      </c>
      <c r="D23" s="14">
        <v>2130</v>
      </c>
      <c r="E23" s="14">
        <v>527</v>
      </c>
      <c r="F23" s="14">
        <v>2853</v>
      </c>
      <c r="G23" s="14">
        <v>4749</v>
      </c>
      <c r="H23" s="14">
        <v>3101</v>
      </c>
      <c r="I23" s="14">
        <v>672</v>
      </c>
      <c r="J23" s="14">
        <v>2948</v>
      </c>
      <c r="K23" s="14">
        <v>2474</v>
      </c>
      <c r="L23" s="14">
        <v>3179</v>
      </c>
      <c r="M23" s="14">
        <v>1263</v>
      </c>
      <c r="N23" s="14">
        <v>754</v>
      </c>
      <c r="O23" s="12">
        <f t="shared" si="7"/>
        <v>32606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143709</v>
      </c>
      <c r="C24" s="14">
        <f>C25+C26</f>
        <v>109387</v>
      </c>
      <c r="D24" s="14">
        <f>D25+D26</f>
        <v>108134</v>
      </c>
      <c r="E24" s="14">
        <f>E25+E26</f>
        <v>21830</v>
      </c>
      <c r="F24" s="14">
        <f aca="true" t="shared" si="8" ref="F24:N24">F25+F26</f>
        <v>100369</v>
      </c>
      <c r="G24" s="14">
        <f t="shared" si="8"/>
        <v>152814</v>
      </c>
      <c r="H24" s="14">
        <f>H25+H26</f>
        <v>100634</v>
      </c>
      <c r="I24" s="14">
        <f>I25+I26</f>
        <v>24245</v>
      </c>
      <c r="J24" s="14">
        <f>J25+J26</f>
        <v>104590</v>
      </c>
      <c r="K24" s="14">
        <f>K25+K26</f>
        <v>88397</v>
      </c>
      <c r="L24" s="14">
        <f>L25+L26</f>
        <v>85989</v>
      </c>
      <c r="M24" s="14">
        <f t="shared" si="8"/>
        <v>29786</v>
      </c>
      <c r="N24" s="14">
        <f t="shared" si="8"/>
        <v>17971</v>
      </c>
      <c r="O24" s="12">
        <f t="shared" si="7"/>
        <v>1087855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79818</v>
      </c>
      <c r="C25" s="14">
        <v>66250</v>
      </c>
      <c r="D25" s="14">
        <v>63753</v>
      </c>
      <c r="E25" s="14">
        <v>13975</v>
      </c>
      <c r="F25" s="14">
        <v>60536</v>
      </c>
      <c r="G25" s="14">
        <v>96529</v>
      </c>
      <c r="H25" s="14">
        <v>64303</v>
      </c>
      <c r="I25" s="14">
        <v>16317</v>
      </c>
      <c r="J25" s="14">
        <v>58187</v>
      </c>
      <c r="K25" s="14">
        <v>52745</v>
      </c>
      <c r="L25" s="14">
        <v>49644</v>
      </c>
      <c r="M25" s="14">
        <v>17053</v>
      </c>
      <c r="N25" s="14">
        <v>9260</v>
      </c>
      <c r="O25" s="12">
        <f t="shared" si="7"/>
        <v>648370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63891</v>
      </c>
      <c r="C26" s="14">
        <v>43137</v>
      </c>
      <c r="D26" s="14">
        <v>44381</v>
      </c>
      <c r="E26" s="14">
        <v>7855</v>
      </c>
      <c r="F26" s="14">
        <v>39833</v>
      </c>
      <c r="G26" s="14">
        <v>56285</v>
      </c>
      <c r="H26" s="14">
        <v>36331</v>
      </c>
      <c r="I26" s="14">
        <v>7928</v>
      </c>
      <c r="J26" s="14">
        <v>46403</v>
      </c>
      <c r="K26" s="14">
        <v>35652</v>
      </c>
      <c r="L26" s="14">
        <v>36345</v>
      </c>
      <c r="M26" s="14">
        <v>12733</v>
      </c>
      <c r="N26" s="14">
        <v>8711</v>
      </c>
      <c r="O26" s="12">
        <f t="shared" si="7"/>
        <v>439485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1135999.5224000001</v>
      </c>
      <c r="C36" s="59">
        <f aca="true" t="shared" si="11" ref="C36:N36">C37+C38+C39+C40</f>
        <v>883789.2823999999</v>
      </c>
      <c r="D36" s="59">
        <f t="shared" si="11"/>
        <v>780704.4452</v>
      </c>
      <c r="E36" s="59">
        <f t="shared" si="11"/>
        <v>199924.3894</v>
      </c>
      <c r="F36" s="59">
        <f t="shared" si="11"/>
        <v>774583.441</v>
      </c>
      <c r="G36" s="59">
        <f t="shared" si="11"/>
        <v>949723.2728</v>
      </c>
      <c r="H36" s="59">
        <f t="shared" si="11"/>
        <v>809010.8164000001</v>
      </c>
      <c r="I36" s="59">
        <f>I37+I38+I39+I40</f>
        <v>203814.4456</v>
      </c>
      <c r="J36" s="59">
        <f>J37+J38+J39+J40</f>
        <v>927001.7748</v>
      </c>
      <c r="K36" s="59">
        <f>K37+K38+K39+K40</f>
        <v>807333.564</v>
      </c>
      <c r="L36" s="59">
        <f>L37+L38+L39+L40</f>
        <v>920548.5406</v>
      </c>
      <c r="M36" s="59">
        <f t="shared" si="11"/>
        <v>474486.84</v>
      </c>
      <c r="N36" s="59">
        <f t="shared" si="11"/>
        <v>245353.0663</v>
      </c>
      <c r="O36" s="59">
        <f>O37+O38+O39+O40</f>
        <v>9112273.4009</v>
      </c>
    </row>
    <row r="37" spans="1:15" ht="18.75" customHeight="1">
      <c r="A37" s="56" t="s">
        <v>49</v>
      </c>
      <c r="B37" s="53">
        <f aca="true" t="shared" si="12" ref="B37:N37">B29*B7</f>
        <v>1131329.9424</v>
      </c>
      <c r="C37" s="53">
        <f t="shared" si="12"/>
        <v>876734.3424</v>
      </c>
      <c r="D37" s="53">
        <f t="shared" si="12"/>
        <v>770037.4752</v>
      </c>
      <c r="E37" s="53">
        <f t="shared" si="12"/>
        <v>199924.3894</v>
      </c>
      <c r="F37" s="53">
        <f t="shared" si="12"/>
        <v>771665.601</v>
      </c>
      <c r="G37" s="53">
        <f t="shared" si="12"/>
        <v>944947.9728</v>
      </c>
      <c r="H37" s="53">
        <f t="shared" si="12"/>
        <v>805510.5064000001</v>
      </c>
      <c r="I37" s="53">
        <f>I29*I7</f>
        <v>203814.4456</v>
      </c>
      <c r="J37" s="53">
        <f>J29*J7</f>
        <v>916461.9248</v>
      </c>
      <c r="K37" s="53">
        <f>K29*K7</f>
        <v>793307.934</v>
      </c>
      <c r="L37" s="53">
        <f>L29*L7</f>
        <v>910629.8106</v>
      </c>
      <c r="M37" s="53">
        <f t="shared" si="12"/>
        <v>469235.83</v>
      </c>
      <c r="N37" s="53">
        <f t="shared" si="12"/>
        <v>243615.1663</v>
      </c>
      <c r="O37" s="55">
        <f>SUM(B37:N37)</f>
        <v>9037215.3409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7054.94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10539.85</v>
      </c>
      <c r="K40" s="53">
        <v>14025.63</v>
      </c>
      <c r="L40" s="53">
        <v>9918.73</v>
      </c>
      <c r="M40" s="53">
        <v>5251.01</v>
      </c>
      <c r="N40" s="53">
        <v>1737.9</v>
      </c>
      <c r="O40" s="55">
        <f>SUM(B40:N40)</f>
        <v>75058.05999999998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 aca="true" t="shared" si="15" ref="B42:O42">+B43+B46+B58+B59+B60-B62</f>
        <v>-91255.68</v>
      </c>
      <c r="C42" s="25">
        <f t="shared" si="15"/>
        <v>-90695.37</v>
      </c>
      <c r="D42" s="25">
        <f t="shared" si="15"/>
        <v>-104075.31</v>
      </c>
      <c r="E42" s="25">
        <f t="shared" si="15"/>
        <v>-24471.8</v>
      </c>
      <c r="F42" s="25">
        <f t="shared" si="15"/>
        <v>-67232.65</v>
      </c>
      <c r="G42" s="25">
        <f t="shared" si="15"/>
        <v>-98783.34</v>
      </c>
      <c r="H42" s="25">
        <f t="shared" si="15"/>
        <v>-107052.4</v>
      </c>
      <c r="I42" s="25">
        <f t="shared" si="15"/>
        <v>-205941.94</v>
      </c>
      <c r="J42" s="25">
        <f t="shared" si="15"/>
        <v>-65701.69</v>
      </c>
      <c r="K42" s="25">
        <f t="shared" si="15"/>
        <v>-90973.7</v>
      </c>
      <c r="L42" s="25">
        <f t="shared" si="15"/>
        <v>-58007.93</v>
      </c>
      <c r="M42" s="25">
        <f t="shared" si="15"/>
        <v>-39211.33</v>
      </c>
      <c r="N42" s="25">
        <f t="shared" si="15"/>
        <v>-28079.33</v>
      </c>
      <c r="O42" s="25">
        <f t="shared" si="15"/>
        <v>-1071482.47</v>
      </c>
    </row>
    <row r="43" spans="1:15" ht="18.75" customHeight="1">
      <c r="A43" s="17" t="s">
        <v>54</v>
      </c>
      <c r="B43" s="26">
        <f>B44+B45</f>
        <v>-87092</v>
      </c>
      <c r="C43" s="26">
        <f>C44+C45</f>
        <v>-88044</v>
      </c>
      <c r="D43" s="26">
        <f>D44+D45</f>
        <v>-61120</v>
      </c>
      <c r="E43" s="26">
        <f>E44+E45</f>
        <v>-11416</v>
      </c>
      <c r="F43" s="26">
        <f aca="true" t="shared" si="16" ref="F43:N43">F44+F45</f>
        <v>-53900</v>
      </c>
      <c r="G43" s="26">
        <f t="shared" si="16"/>
        <v>-94704</v>
      </c>
      <c r="H43" s="26">
        <f t="shared" si="16"/>
        <v>-85872</v>
      </c>
      <c r="I43" s="26">
        <f>I44+I45</f>
        <v>-21424</v>
      </c>
      <c r="J43" s="26">
        <f>J44+J45</f>
        <v>-52380</v>
      </c>
      <c r="K43" s="26">
        <f>K44+K45</f>
        <v>-67516</v>
      </c>
      <c r="L43" s="26">
        <f>L44+L45</f>
        <v>-52692</v>
      </c>
      <c r="M43" s="26">
        <f t="shared" si="16"/>
        <v>-34688</v>
      </c>
      <c r="N43" s="26">
        <f t="shared" si="16"/>
        <v>-22172</v>
      </c>
      <c r="O43" s="25">
        <f aca="true" t="shared" si="17" ref="O43:O62">SUM(B43:N43)</f>
        <v>-733020</v>
      </c>
    </row>
    <row r="44" spans="1:26" ht="18.75" customHeight="1">
      <c r="A44" s="13" t="s">
        <v>55</v>
      </c>
      <c r="B44" s="20">
        <f>ROUND(-B9*$D$3,2)</f>
        <v>-87092</v>
      </c>
      <c r="C44" s="20">
        <f>ROUND(-C9*$D$3,2)</f>
        <v>-88044</v>
      </c>
      <c r="D44" s="20">
        <f>ROUND(-D9*$D$3,2)</f>
        <v>-61120</v>
      </c>
      <c r="E44" s="20">
        <f>ROUND(-E9*$D$3,2)</f>
        <v>-11416</v>
      </c>
      <c r="F44" s="20">
        <f aca="true" t="shared" si="18" ref="F44:N44">ROUND(-F9*$D$3,2)</f>
        <v>-53900</v>
      </c>
      <c r="G44" s="20">
        <f t="shared" si="18"/>
        <v>-94704</v>
      </c>
      <c r="H44" s="20">
        <f t="shared" si="18"/>
        <v>-85872</v>
      </c>
      <c r="I44" s="20">
        <f>ROUND(-I9*$D$3,2)</f>
        <v>-21424</v>
      </c>
      <c r="J44" s="20">
        <f>ROUND(-J9*$D$3,2)</f>
        <v>-52380</v>
      </c>
      <c r="K44" s="20">
        <f>ROUND(-K9*$D$3,2)</f>
        <v>-67516</v>
      </c>
      <c r="L44" s="20">
        <f>ROUND(-L9*$D$3,2)</f>
        <v>-52692</v>
      </c>
      <c r="M44" s="20">
        <f t="shared" si="18"/>
        <v>-34688</v>
      </c>
      <c r="N44" s="20">
        <f t="shared" si="18"/>
        <v>-22172</v>
      </c>
      <c r="O44" s="46">
        <f t="shared" si="17"/>
        <v>-733020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-4163.68</v>
      </c>
      <c r="C46" s="26">
        <f aca="true" t="shared" si="20" ref="C46:O46">SUM(C47:C57)</f>
        <v>-2651.37</v>
      </c>
      <c r="D46" s="26">
        <f t="shared" si="20"/>
        <v>-42955.31</v>
      </c>
      <c r="E46" s="26">
        <f t="shared" si="20"/>
        <v>-13055.8</v>
      </c>
      <c r="F46" s="26">
        <f t="shared" si="20"/>
        <v>-13332.65</v>
      </c>
      <c r="G46" s="26">
        <f t="shared" si="20"/>
        <v>-4079.34</v>
      </c>
      <c r="H46" s="26">
        <f t="shared" si="20"/>
        <v>-21180.4</v>
      </c>
      <c r="I46" s="26">
        <f t="shared" si="20"/>
        <v>-184517.94</v>
      </c>
      <c r="J46" s="26">
        <f t="shared" si="20"/>
        <v>-13321.69</v>
      </c>
      <c r="K46" s="26">
        <f t="shared" si="20"/>
        <v>-23457.7</v>
      </c>
      <c r="L46" s="26">
        <f t="shared" si="20"/>
        <v>-5315.93</v>
      </c>
      <c r="M46" s="26">
        <f t="shared" si="20"/>
        <v>-4523.33</v>
      </c>
      <c r="N46" s="26">
        <f t="shared" si="20"/>
        <v>-5495.63</v>
      </c>
      <c r="O46" s="26">
        <f t="shared" si="20"/>
        <v>-338050.77</v>
      </c>
    </row>
    <row r="47" spans="1:26" ht="18.75" customHeight="1">
      <c r="A47" s="13" t="s">
        <v>58</v>
      </c>
      <c r="B47" s="24">
        <v>-4163.68</v>
      </c>
      <c r="C47" s="24">
        <v>-2651.37</v>
      </c>
      <c r="D47" s="24">
        <v>-19354.19</v>
      </c>
      <c r="E47" s="24">
        <v>-13055.8</v>
      </c>
      <c r="F47" s="24">
        <v>-12832.65</v>
      </c>
      <c r="G47" s="24">
        <v>-3579.34</v>
      </c>
      <c r="H47" s="24">
        <v>-21180.4</v>
      </c>
      <c r="I47" s="24">
        <v>-13017.94</v>
      </c>
      <c r="J47" s="24">
        <v>-13321.69</v>
      </c>
      <c r="K47" s="24">
        <v>-23457.7</v>
      </c>
      <c r="L47" s="24">
        <v>-5315.93</v>
      </c>
      <c r="M47" s="24">
        <v>-4523.33</v>
      </c>
      <c r="N47" s="24">
        <v>-5495.63</v>
      </c>
      <c r="O47" s="24">
        <f t="shared" si="17"/>
        <v>-141949.65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-500-23101.12</f>
        <v>-23601.12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-26101.12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-170000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-170000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-411.7</v>
      </c>
      <c r="O60" s="20">
        <f t="shared" si="17"/>
        <v>-411.7</v>
      </c>
    </row>
    <row r="61" spans="1:26" ht="15.75">
      <c r="A61" s="2" t="s">
        <v>67</v>
      </c>
      <c r="B61" s="29">
        <f aca="true" t="shared" si="21" ref="B61:N61">+B36+B42</f>
        <v>1044743.8424000002</v>
      </c>
      <c r="C61" s="29">
        <f t="shared" si="21"/>
        <v>793093.9123999999</v>
      </c>
      <c r="D61" s="29">
        <f t="shared" si="21"/>
        <v>676629.1351999999</v>
      </c>
      <c r="E61" s="29">
        <f t="shared" si="21"/>
        <v>175452.5894</v>
      </c>
      <c r="F61" s="29">
        <f t="shared" si="21"/>
        <v>707350.791</v>
      </c>
      <c r="G61" s="29">
        <f t="shared" si="21"/>
        <v>850939.9328000001</v>
      </c>
      <c r="H61" s="29">
        <f t="shared" si="21"/>
        <v>701958.4164000001</v>
      </c>
      <c r="I61" s="29">
        <f t="shared" si="21"/>
        <v>-2127.494399999996</v>
      </c>
      <c r="J61" s="29">
        <f>+J36+J42</f>
        <v>861300.0848000001</v>
      </c>
      <c r="K61" s="29">
        <f>+K36+K42</f>
        <v>716359.8640000001</v>
      </c>
      <c r="L61" s="29">
        <f>+L36+L42</f>
        <v>862540.6105999999</v>
      </c>
      <c r="M61" s="29">
        <f t="shared" si="21"/>
        <v>435275.51</v>
      </c>
      <c r="N61" s="29">
        <f t="shared" si="21"/>
        <v>217273.7363</v>
      </c>
      <c r="O61" s="29">
        <f>SUM(B61:N61)</f>
        <v>8040790.9309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7"/>
        <v>0</v>
      </c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4"/>
    </row>
    <row r="64" spans="1:15" ht="18.75" customHeight="1">
      <c r="A64" s="2" t="s">
        <v>68</v>
      </c>
      <c r="B64" s="36">
        <f>SUM(B65:B78)</f>
        <v>1044743.8300000001</v>
      </c>
      <c r="C64" s="36">
        <f aca="true" t="shared" si="22" ref="C64:N64">SUM(C65:C78)</f>
        <v>793093.91</v>
      </c>
      <c r="D64" s="36">
        <f t="shared" si="22"/>
        <v>676629.14</v>
      </c>
      <c r="E64" s="36">
        <f t="shared" si="22"/>
        <v>175452.59</v>
      </c>
      <c r="F64" s="36">
        <f t="shared" si="22"/>
        <v>707350.79</v>
      </c>
      <c r="G64" s="36">
        <f t="shared" si="22"/>
        <v>850939.93</v>
      </c>
      <c r="H64" s="36">
        <f t="shared" si="22"/>
        <v>701958.42</v>
      </c>
      <c r="I64" s="36">
        <f t="shared" si="22"/>
        <v>-2127.49</v>
      </c>
      <c r="J64" s="36">
        <f t="shared" si="22"/>
        <v>861300.08</v>
      </c>
      <c r="K64" s="36">
        <f t="shared" si="22"/>
        <v>716359.86</v>
      </c>
      <c r="L64" s="36">
        <f t="shared" si="22"/>
        <v>862540.61</v>
      </c>
      <c r="M64" s="36">
        <f t="shared" si="22"/>
        <v>435275.51</v>
      </c>
      <c r="N64" s="36">
        <f t="shared" si="22"/>
        <v>217273.74000000002</v>
      </c>
      <c r="O64" s="29">
        <f>SUM(O65:O78)</f>
        <v>8040790.92</v>
      </c>
    </row>
    <row r="65" spans="1:16" ht="18.75" customHeight="1">
      <c r="A65" s="17" t="s">
        <v>69</v>
      </c>
      <c r="B65" s="36">
        <v>203471.56</v>
      </c>
      <c r="C65" s="36">
        <v>223522.92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426994.48</v>
      </c>
      <c r="P65"/>
    </row>
    <row r="66" spans="1:16" ht="18.75" customHeight="1">
      <c r="A66" s="17" t="s">
        <v>70</v>
      </c>
      <c r="B66" s="36">
        <v>841272.27</v>
      </c>
      <c r="C66" s="36">
        <v>569570.99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1410843.26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676629.14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676629.14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175452.59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175452.59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707350.79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707350.79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850939.93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850939.93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701958.42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701958.42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-2127.49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-2127.49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861300.08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861300.08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716359.86</v>
      </c>
      <c r="L74" s="35">
        <v>0</v>
      </c>
      <c r="M74" s="35">
        <v>0</v>
      </c>
      <c r="N74" s="35">
        <v>0</v>
      </c>
      <c r="O74" s="29">
        <f t="shared" si="23"/>
        <v>716359.86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862540.61</v>
      </c>
      <c r="M75" s="35">
        <v>0</v>
      </c>
      <c r="N75" s="35">
        <v>0</v>
      </c>
      <c r="O75" s="26">
        <f t="shared" si="23"/>
        <v>862540.61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435275.51</v>
      </c>
      <c r="N76" s="35">
        <v>0</v>
      </c>
      <c r="O76" s="29">
        <f t="shared" si="23"/>
        <v>435275.51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1326.2+215947.54</f>
        <v>217273.74000000002</v>
      </c>
      <c r="O77" s="26">
        <f t="shared" si="23"/>
        <v>217273.74000000002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2.4459896758352966</v>
      </c>
      <c r="C82" s="44">
        <v>2.605233722993425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2018-10-04T17:34:28Z</dcterms:modified>
  <cp:category/>
  <cp:version/>
  <cp:contentType/>
  <cp:contentStatus/>
</cp:coreProperties>
</file>