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<sst xmlns="http://schemas.openxmlformats.org/spreadsheetml/2006/main" count="114" uniqueCount="112">
  <si>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</si>
  <si>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</si>
  <si>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</si>
  <si>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</si>
  <si>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</si>
  <si>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</si>
  <si>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</si>
  <si>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</si>
  <si>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</si>
  <si>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</si>
  <si>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</si>
  <si>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</si>
  <si>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</si>
  <si>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</si>
  <si>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</si>
  <si>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</si>
  <si>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</si>
  <si>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</si>
  <si>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</si>
  <si>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</si>
  <si>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</si>
  <si>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</si>
  <si>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</si>
  <si>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</si>
  <si>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</si>
  <si>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</si>
  <si>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</si>
  <si>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</si>
  <si>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</si>
  <si>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</si>
  <si>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</si>
  <si>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</si>
  <si>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</si>
  <si>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</si>
  <si>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</si>
  <si>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</si>
  <si>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</si>
  <si>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</si>
  <si>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</si>
  <si>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</si>
  <si>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</si>
  <si>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</si>
  <si>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</si>
  <si>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</si>
  <si>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</si>
  <si>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</si>
  <si>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</si>
  <si>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</si>
  <si>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</si>
  <si>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</si>
  <si>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</si>
  <si>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</si>
  <si>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</si>
  <si>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</si>
  <si>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</si>
  <si>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</si>
  <si>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</si>
  <si>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</si>
  <si>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</si>
  <si>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</si>
  <si>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</si>
  <si>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</si>
  <si>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</si>
  <si>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</si>
  <si>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</si>
  <si>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</si>
  <si>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</si>
  <si>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</si>
  <si>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</si>
  <si>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</si>
  <si>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</si>
  <si>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</si>
  <si>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</si>
  <si>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</si>
  <si>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</si>
  <si>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</si>
  <si>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</si>
  <si>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</si>
  <si>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</si>
  <si>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</si>
  <si>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</si>
  <si>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</si>
  <si>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</si>
  <si>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</si>
  <si>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</si>
  <si>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</si>
  <si>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</si>
  <si>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</si>
  <si>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</si>
  <si>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</si>
  <si>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</si>
  <si>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</si>
  <si>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</si>
  <si>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</si>
  <si>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</si>
  <si>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</si>
  <si>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</si>
  <si>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</si>
  <si>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</si>
  <si>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</si>
  <si>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</si>
  <si>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</si>
  <si>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</si>
  <si>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</si>
  <si>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</si>
  <si>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</si>
  <si>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</si>
  <si>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</si>
  <si>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</si>
  <si>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27/09/18 - VENCIMENTO 04/10/18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</si>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</sst>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511752</v>
      </c>
      <c r="C7" s="10">
        <f>C8+C20+C24</f>
        <v>375859</v>
      </c>
      <c r="D7" s="10">
        <f>D8+D20+D24</f>
        <v>387195</v>
      </c>
      <c r="E7" s="10">
        <f>E8+E20+E24</f>
        <v>64711</v>
      </c>
      <c r="F7" s="10">
        <f aca="true" t="shared" si="0" ref="F7:N7">F8+F20+F24</f>
        <v>334156</v>
      </c>
      <c r="G7" s="10">
        <f t="shared" si="0"/>
        <v>527752</v>
      </c>
      <c r="H7" s="10">
        <f>H8+H20+H24</f>
        <v>366888</v>
      </c>
      <c r="I7" s="10">
        <f>I8+I20+I24</f>
        <v>92479</v>
      </c>
      <c r="J7" s="10">
        <f>J8+J20+J24</f>
        <v>425102</v>
      </c>
      <c r="K7" s="10">
        <f>K8+K20+K24</f>
        <v>316487</v>
      </c>
      <c r="L7" s="10">
        <f>L8+L20+L24</f>
        <v>375513</v>
      </c>
      <c r="M7" s="10">
        <f t="shared" si="0"/>
        <v>154076</v>
      </c>
      <c r="N7" s="10">
        <f t="shared" si="0"/>
        <v>94509</v>
      </c>
      <c r="O7" s="10">
        <f>+O8+O20+O24</f>
        <v>4026479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224961</v>
      </c>
      <c r="C8" s="12">
        <f>+C9+C12+C16</f>
        <v>179259</v>
      </c>
      <c r="D8" s="12">
        <f>+D9+D12+D16</f>
        <v>197001</v>
      </c>
      <c r="E8" s="12">
        <f>+E9+E12+E16</f>
        <v>29488</v>
      </c>
      <c r="F8" s="12">
        <f aca="true" t="shared" si="1" ref="F8:N8">+F9+F12+F16</f>
        <v>160067</v>
      </c>
      <c r="G8" s="12">
        <f t="shared" si="1"/>
        <v>257734</v>
      </c>
      <c r="H8" s="12">
        <f>+H9+H12+H16</f>
        <v>172511</v>
      </c>
      <c r="I8" s="12">
        <f>+I9+I12+I16</f>
        <v>45331</v>
      </c>
      <c r="J8" s="12">
        <f>+J9+J12+J16</f>
        <v>203956</v>
      </c>
      <c r="K8" s="12">
        <f>+K9+K12+K16</f>
        <v>149152</v>
      </c>
      <c r="L8" s="12">
        <f>+L9+L12+L16</f>
        <v>169908</v>
      </c>
      <c r="M8" s="12">
        <f t="shared" si="1"/>
        <v>78912</v>
      </c>
      <c r="N8" s="12">
        <f t="shared" si="1"/>
        <v>50340</v>
      </c>
      <c r="O8" s="12">
        <f>SUM(B8:N8)</f>
        <v>1918620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19420</v>
      </c>
      <c r="C9" s="14">
        <v>19747</v>
      </c>
      <c r="D9" s="14">
        <v>13334</v>
      </c>
      <c r="E9" s="14">
        <v>2386</v>
      </c>
      <c r="F9" s="14">
        <v>11511</v>
      </c>
      <c r="G9" s="14">
        <v>20916</v>
      </c>
      <c r="H9" s="14">
        <v>19318</v>
      </c>
      <c r="I9" s="14">
        <v>4925</v>
      </c>
      <c r="J9" s="14">
        <v>11306</v>
      </c>
      <c r="K9" s="14">
        <v>15081</v>
      </c>
      <c r="L9" s="14">
        <v>11663</v>
      </c>
      <c r="M9" s="14">
        <v>8121</v>
      </c>
      <c r="N9" s="14">
        <v>5302</v>
      </c>
      <c r="O9" s="12">
        <f aca="true" t="shared" si="2" ref="O9:O19">SUM(B9:N9)</f>
        <v>163030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19420</v>
      </c>
      <c r="C10" s="14">
        <f>+C9-C11</f>
        <v>19747</v>
      </c>
      <c r="D10" s="14">
        <f>+D9-D11</f>
        <v>13334</v>
      </c>
      <c r="E10" s="14">
        <f>+E9-E11</f>
        <v>2386</v>
      </c>
      <c r="F10" s="14">
        <f aca="true" t="shared" si="3" ref="F10:N10">+F9-F11</f>
        <v>11511</v>
      </c>
      <c r="G10" s="14">
        <f t="shared" si="3"/>
        <v>20916</v>
      </c>
      <c r="H10" s="14">
        <f>+H9-H11</f>
        <v>19318</v>
      </c>
      <c r="I10" s="14">
        <f>+I9-I11</f>
        <v>4925</v>
      </c>
      <c r="J10" s="14">
        <f>+J9-J11</f>
        <v>11306</v>
      </c>
      <c r="K10" s="14">
        <f>+K9-K11</f>
        <v>15081</v>
      </c>
      <c r="L10" s="14">
        <f>+L9-L11</f>
        <v>11663</v>
      </c>
      <c r="M10" s="14">
        <f t="shared" si="3"/>
        <v>8121</v>
      </c>
      <c r="N10" s="14">
        <f t="shared" si="3"/>
        <v>5302</v>
      </c>
      <c r="O10" s="12">
        <f t="shared" si="2"/>
        <v>163030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195748</v>
      </c>
      <c r="C12" s="14">
        <f>C13+C14+C15</f>
        <v>151914</v>
      </c>
      <c r="D12" s="14">
        <f>D13+D14+D15</f>
        <v>175930</v>
      </c>
      <c r="E12" s="14">
        <f>E13+E14+E15</f>
        <v>25866</v>
      </c>
      <c r="F12" s="14">
        <f aca="true" t="shared" si="4" ref="F12:N12">F13+F14+F15</f>
        <v>141591</v>
      </c>
      <c r="G12" s="14">
        <f t="shared" si="4"/>
        <v>224898</v>
      </c>
      <c r="H12" s="14">
        <f>H13+H14+H15</f>
        <v>146028</v>
      </c>
      <c r="I12" s="14">
        <f>I13+I14+I15</f>
        <v>38529</v>
      </c>
      <c r="J12" s="14">
        <f>J13+J14+J15</f>
        <v>182975</v>
      </c>
      <c r="K12" s="14">
        <f>K13+K14+K15</f>
        <v>127475</v>
      </c>
      <c r="L12" s="14">
        <f>L13+L14+L15</f>
        <v>149846</v>
      </c>
      <c r="M12" s="14">
        <f t="shared" si="4"/>
        <v>67617</v>
      </c>
      <c r="N12" s="14">
        <f t="shared" si="4"/>
        <v>43336</v>
      </c>
      <c r="O12" s="12">
        <f t="shared" si="2"/>
        <v>1671753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98140</v>
      </c>
      <c r="C13" s="14">
        <v>75797</v>
      </c>
      <c r="D13" s="14">
        <v>86248</v>
      </c>
      <c r="E13" s="14">
        <v>12968</v>
      </c>
      <c r="F13" s="14">
        <v>68196</v>
      </c>
      <c r="G13" s="14">
        <v>109567</v>
      </c>
      <c r="H13" s="14">
        <v>74763</v>
      </c>
      <c r="I13" s="14">
        <v>20008</v>
      </c>
      <c r="J13" s="14">
        <v>92672</v>
      </c>
      <c r="K13" s="14">
        <v>62894</v>
      </c>
      <c r="L13" s="14">
        <v>73319</v>
      </c>
      <c r="M13" s="14">
        <v>32265</v>
      </c>
      <c r="N13" s="14">
        <v>20120</v>
      </c>
      <c r="O13" s="12">
        <f t="shared" si="2"/>
        <v>826957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88582</v>
      </c>
      <c r="C14" s="14">
        <v>65285</v>
      </c>
      <c r="D14" s="14">
        <v>83336</v>
      </c>
      <c r="E14" s="14">
        <v>11460</v>
      </c>
      <c r="F14" s="14">
        <v>64847</v>
      </c>
      <c r="G14" s="14">
        <v>100354</v>
      </c>
      <c r="H14" s="14">
        <v>62798</v>
      </c>
      <c r="I14" s="14">
        <v>16326</v>
      </c>
      <c r="J14" s="14">
        <v>83863</v>
      </c>
      <c r="K14" s="14">
        <v>58274</v>
      </c>
      <c r="L14" s="14">
        <v>69717</v>
      </c>
      <c r="M14" s="14">
        <v>32120</v>
      </c>
      <c r="N14" s="14">
        <v>21419</v>
      </c>
      <c r="O14" s="12">
        <f t="shared" si="2"/>
        <v>758381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9026</v>
      </c>
      <c r="C15" s="14">
        <v>10832</v>
      </c>
      <c r="D15" s="14">
        <v>6346</v>
      </c>
      <c r="E15" s="14">
        <v>1438</v>
      </c>
      <c r="F15" s="14">
        <v>8548</v>
      </c>
      <c r="G15" s="14">
        <v>14977</v>
      </c>
      <c r="H15" s="14">
        <v>8467</v>
      </c>
      <c r="I15" s="14">
        <v>2195</v>
      </c>
      <c r="J15" s="14">
        <v>6440</v>
      </c>
      <c r="K15" s="14">
        <v>6307</v>
      </c>
      <c r="L15" s="14">
        <v>6810</v>
      </c>
      <c r="M15" s="14">
        <v>3232</v>
      </c>
      <c r="N15" s="14">
        <v>1797</v>
      </c>
      <c r="O15" s="12">
        <f t="shared" si="2"/>
        <v>86415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9793</v>
      </c>
      <c r="C16" s="14">
        <f>C17+C18+C19</f>
        <v>7598</v>
      </c>
      <c r="D16" s="14">
        <f>D17+D18+D19</f>
        <v>7737</v>
      </c>
      <c r="E16" s="14">
        <f>E17+E18+E19</f>
        <v>1236</v>
      </c>
      <c r="F16" s="14">
        <f aca="true" t="shared" si="5" ref="F16:N16">F17+F18+F19</f>
        <v>6965</v>
      </c>
      <c r="G16" s="14">
        <f t="shared" si="5"/>
        <v>11920</v>
      </c>
      <c r="H16" s="14">
        <f>H17+H18+H19</f>
        <v>7165</v>
      </c>
      <c r="I16" s="14">
        <f>I17+I18+I19</f>
        <v>1877</v>
      </c>
      <c r="J16" s="14">
        <f>J17+J18+J19</f>
        <v>9675</v>
      </c>
      <c r="K16" s="14">
        <f>K17+K18+K19</f>
        <v>6596</v>
      </c>
      <c r="L16" s="14">
        <f>L17+L18+L19</f>
        <v>8399</v>
      </c>
      <c r="M16" s="14">
        <f t="shared" si="5"/>
        <v>3174</v>
      </c>
      <c r="N16" s="14">
        <f t="shared" si="5"/>
        <v>1702</v>
      </c>
      <c r="O16" s="12">
        <f t="shared" si="2"/>
        <v>83837</v>
      </c>
    </row>
    <row r="17" spans="1:26" ht="18.75" customHeight="1">
      <c r="A17" s="15" t="s">
        <v>16</v>
      </c>
      <c r="B17" s="14">
        <v>9760</v>
      </c>
      <c r="C17" s="14">
        <v>7574</v>
      </c>
      <c r="D17" s="14">
        <v>7722</v>
      </c>
      <c r="E17" s="14">
        <v>1230</v>
      </c>
      <c r="F17" s="14">
        <v>6950</v>
      </c>
      <c r="G17" s="14">
        <v>11893</v>
      </c>
      <c r="H17" s="14">
        <v>7149</v>
      </c>
      <c r="I17" s="14">
        <v>1871</v>
      </c>
      <c r="J17" s="14">
        <v>9647</v>
      </c>
      <c r="K17" s="14">
        <v>6576</v>
      </c>
      <c r="L17" s="14">
        <v>8372</v>
      </c>
      <c r="M17" s="14">
        <v>3164</v>
      </c>
      <c r="N17" s="14">
        <v>1697</v>
      </c>
      <c r="O17" s="12">
        <f t="shared" si="2"/>
        <v>83605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20</v>
      </c>
      <c r="C18" s="14">
        <v>13</v>
      </c>
      <c r="D18" s="14">
        <v>9</v>
      </c>
      <c r="E18" s="14">
        <v>2</v>
      </c>
      <c r="F18" s="14">
        <v>6</v>
      </c>
      <c r="G18" s="14">
        <v>18</v>
      </c>
      <c r="H18" s="14">
        <v>11</v>
      </c>
      <c r="I18" s="14">
        <v>1</v>
      </c>
      <c r="J18" s="14">
        <v>22</v>
      </c>
      <c r="K18" s="14">
        <v>8</v>
      </c>
      <c r="L18" s="14">
        <v>12</v>
      </c>
      <c r="M18" s="14">
        <v>6</v>
      </c>
      <c r="N18" s="14">
        <v>5</v>
      </c>
      <c r="O18" s="12">
        <f t="shared" si="2"/>
        <v>133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11</v>
      </c>
      <c r="D19" s="14">
        <v>6</v>
      </c>
      <c r="E19" s="14">
        <v>4</v>
      </c>
      <c r="F19" s="14">
        <v>9</v>
      </c>
      <c r="G19" s="14">
        <v>9</v>
      </c>
      <c r="H19" s="14">
        <v>5</v>
      </c>
      <c r="I19" s="14">
        <v>5</v>
      </c>
      <c r="J19" s="14">
        <v>6</v>
      </c>
      <c r="K19" s="14">
        <v>12</v>
      </c>
      <c r="L19" s="14">
        <v>15</v>
      </c>
      <c r="M19" s="14">
        <v>4</v>
      </c>
      <c r="N19" s="14">
        <v>0</v>
      </c>
      <c r="O19" s="12">
        <f t="shared" si="2"/>
        <v>99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141677</v>
      </c>
      <c r="C20" s="18">
        <f>C21+C22+C23</f>
        <v>87672</v>
      </c>
      <c r="D20" s="18">
        <f>D21+D22+D23</f>
        <v>83006</v>
      </c>
      <c r="E20" s="18">
        <f>E21+E22+E23</f>
        <v>14330</v>
      </c>
      <c r="F20" s="18">
        <f aca="true" t="shared" si="6" ref="F20:N20">F21+F22+F23</f>
        <v>74948</v>
      </c>
      <c r="G20" s="18">
        <f t="shared" si="6"/>
        <v>116747</v>
      </c>
      <c r="H20" s="18">
        <f>H21+H22+H23</f>
        <v>94536</v>
      </c>
      <c r="I20" s="18">
        <f>I21+I22+I23</f>
        <v>23206</v>
      </c>
      <c r="J20" s="18">
        <f>J21+J22+J23</f>
        <v>112128</v>
      </c>
      <c r="K20" s="18">
        <f>K21+K22+K23</f>
        <v>77311</v>
      </c>
      <c r="L20" s="18">
        <f>L21+L22+L23</f>
        <v>116208</v>
      </c>
      <c r="M20" s="18">
        <f t="shared" si="6"/>
        <v>43714</v>
      </c>
      <c r="N20" s="18">
        <f t="shared" si="6"/>
        <v>25746</v>
      </c>
      <c r="O20" s="12">
        <f aca="true" t="shared" si="7" ref="O20:O26">SUM(B20:N20)</f>
        <v>1011229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77163</v>
      </c>
      <c r="C21" s="14">
        <v>51048</v>
      </c>
      <c r="D21" s="14">
        <v>46797</v>
      </c>
      <c r="E21" s="14">
        <v>8216</v>
      </c>
      <c r="F21" s="14">
        <v>41644</v>
      </c>
      <c r="G21" s="14">
        <v>66349</v>
      </c>
      <c r="H21" s="14">
        <v>55091</v>
      </c>
      <c r="I21" s="14">
        <v>13843</v>
      </c>
      <c r="J21" s="14">
        <v>62876</v>
      </c>
      <c r="K21" s="14">
        <v>42991</v>
      </c>
      <c r="L21" s="14">
        <v>62447</v>
      </c>
      <c r="M21" s="14">
        <v>23548</v>
      </c>
      <c r="N21" s="14">
        <v>13428</v>
      </c>
      <c r="O21" s="12">
        <f t="shared" si="7"/>
        <v>565441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59917</v>
      </c>
      <c r="C22" s="14">
        <v>32692</v>
      </c>
      <c r="D22" s="14">
        <v>33911</v>
      </c>
      <c r="E22" s="14">
        <v>5545</v>
      </c>
      <c r="F22" s="14">
        <v>30166</v>
      </c>
      <c r="G22" s="14">
        <v>45304</v>
      </c>
      <c r="H22" s="14">
        <v>36288</v>
      </c>
      <c r="I22" s="14">
        <v>8653</v>
      </c>
      <c r="J22" s="14">
        <v>45908</v>
      </c>
      <c r="K22" s="14">
        <v>31718</v>
      </c>
      <c r="L22" s="14">
        <v>50096</v>
      </c>
      <c r="M22" s="14">
        <v>18694</v>
      </c>
      <c r="N22" s="14">
        <v>11596</v>
      </c>
      <c r="O22" s="12">
        <f t="shared" si="7"/>
        <v>410488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4597</v>
      </c>
      <c r="C23" s="14">
        <v>3932</v>
      </c>
      <c r="D23" s="14">
        <v>2298</v>
      </c>
      <c r="E23" s="14">
        <v>569</v>
      </c>
      <c r="F23" s="14">
        <v>3138</v>
      </c>
      <c r="G23" s="14">
        <v>5094</v>
      </c>
      <c r="H23" s="14">
        <v>3157</v>
      </c>
      <c r="I23" s="14">
        <v>710</v>
      </c>
      <c r="J23" s="14">
        <v>3344</v>
      </c>
      <c r="K23" s="14">
        <v>2602</v>
      </c>
      <c r="L23" s="14">
        <v>3665</v>
      </c>
      <c r="M23" s="14">
        <v>1472</v>
      </c>
      <c r="N23" s="14">
        <v>722</v>
      </c>
      <c r="O23" s="12">
        <f t="shared" si="7"/>
        <v>35300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145114</v>
      </c>
      <c r="C24" s="14">
        <f>C25+C26</f>
        <v>108928</v>
      </c>
      <c r="D24" s="14">
        <f>D25+D26</f>
        <v>107188</v>
      </c>
      <c r="E24" s="14">
        <f>E25+E26</f>
        <v>20893</v>
      </c>
      <c r="F24" s="14">
        <f aca="true" t="shared" si="8" ref="F24:N24">F25+F26</f>
        <v>99141</v>
      </c>
      <c r="G24" s="14">
        <f t="shared" si="8"/>
        <v>153271</v>
      </c>
      <c r="H24" s="14">
        <f>H25+H26</f>
        <v>99841</v>
      </c>
      <c r="I24" s="14">
        <f>I25+I26</f>
        <v>23942</v>
      </c>
      <c r="J24" s="14">
        <f>J25+J26</f>
        <v>109018</v>
      </c>
      <c r="K24" s="14">
        <f>K25+K26</f>
        <v>90024</v>
      </c>
      <c r="L24" s="14">
        <f>L25+L26</f>
        <v>89397</v>
      </c>
      <c r="M24" s="14">
        <f t="shared" si="8"/>
        <v>31450</v>
      </c>
      <c r="N24" s="14">
        <f t="shared" si="8"/>
        <v>18423</v>
      </c>
      <c r="O24" s="12">
        <f t="shared" si="7"/>
        <v>1096630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75296</v>
      </c>
      <c r="C25" s="14">
        <v>61661</v>
      </c>
      <c r="D25" s="14">
        <v>59250</v>
      </c>
      <c r="E25" s="14">
        <v>12656</v>
      </c>
      <c r="F25" s="14">
        <v>56987</v>
      </c>
      <c r="G25" s="14">
        <v>92500</v>
      </c>
      <c r="H25" s="14">
        <v>61139</v>
      </c>
      <c r="I25" s="14">
        <v>15235</v>
      </c>
      <c r="J25" s="14">
        <v>57912</v>
      </c>
      <c r="K25" s="14">
        <v>51035</v>
      </c>
      <c r="L25" s="14">
        <v>49362</v>
      </c>
      <c r="M25" s="14">
        <v>17012</v>
      </c>
      <c r="N25" s="14">
        <v>8813</v>
      </c>
      <c r="O25" s="12">
        <f t="shared" si="7"/>
        <v>618858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69818</v>
      </c>
      <c r="C26" s="14">
        <v>47267</v>
      </c>
      <c r="D26" s="14">
        <v>47938</v>
      </c>
      <c r="E26" s="14">
        <v>8237</v>
      </c>
      <c r="F26" s="14">
        <v>42154</v>
      </c>
      <c r="G26" s="14">
        <v>60771</v>
      </c>
      <c r="H26" s="14">
        <v>38702</v>
      </c>
      <c r="I26" s="14">
        <v>8707</v>
      </c>
      <c r="J26" s="14">
        <v>51106</v>
      </c>
      <c r="K26" s="14">
        <v>38989</v>
      </c>
      <c r="L26" s="14">
        <v>40035</v>
      </c>
      <c r="M26" s="14">
        <v>14438</v>
      </c>
      <c r="N26" s="14">
        <v>9610</v>
      </c>
      <c r="O26" s="12">
        <f t="shared" si="7"/>
        <v>477772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1123154.7512</v>
      </c>
      <c r="C36" s="59">
        <f aca="true" t="shared" si="11" ref="C36:N36">C37+C38+C39+C40</f>
        <v>870816.5078999999</v>
      </c>
      <c r="D36" s="59">
        <f t="shared" si="11"/>
        <v>769840.2065</v>
      </c>
      <c r="E36" s="59">
        <f t="shared" si="11"/>
        <v>191499.2623</v>
      </c>
      <c r="F36" s="59">
        <f t="shared" si="11"/>
        <v>755270.074</v>
      </c>
      <c r="G36" s="59">
        <f t="shared" si="11"/>
        <v>939212.9912</v>
      </c>
      <c r="H36" s="59">
        <f t="shared" si="11"/>
        <v>798766.7388000002</v>
      </c>
      <c r="I36" s="59">
        <f>I37+I38+I39+I40</f>
        <v>202381.0436</v>
      </c>
      <c r="J36" s="59">
        <f>J37+J38+J39+J40</f>
        <v>934456.5368</v>
      </c>
      <c r="K36" s="59">
        <f>K37+K38+K39+K40</f>
        <v>800369.2302</v>
      </c>
      <c r="L36" s="59">
        <f>L37+L38+L39+L40</f>
        <v>922941.0382</v>
      </c>
      <c r="M36" s="59">
        <f t="shared" si="11"/>
        <v>477725.064</v>
      </c>
      <c r="N36" s="59">
        <f t="shared" si="11"/>
        <v>249644.45789999998</v>
      </c>
      <c r="O36" s="59">
        <f>O37+O38+O39+O40</f>
        <v>9036077.902600002</v>
      </c>
    </row>
    <row r="37" spans="1:15" ht="18.75" customHeight="1">
      <c r="A37" s="56" t="s">
        <v>49</v>
      </c>
      <c r="B37" s="53">
        <f aca="true" t="shared" si="12" ref="B37:N37">B29*B7</f>
        <v>1118485.1712</v>
      </c>
      <c r="C37" s="53">
        <f t="shared" si="12"/>
        <v>863761.5678999999</v>
      </c>
      <c r="D37" s="53">
        <f t="shared" si="12"/>
        <v>759173.2365</v>
      </c>
      <c r="E37" s="53">
        <f t="shared" si="12"/>
        <v>191499.2623</v>
      </c>
      <c r="F37" s="53">
        <f t="shared" si="12"/>
        <v>752352.234</v>
      </c>
      <c r="G37" s="53">
        <f t="shared" si="12"/>
        <v>934437.6912</v>
      </c>
      <c r="H37" s="53">
        <f t="shared" si="12"/>
        <v>795266.4288000001</v>
      </c>
      <c r="I37" s="53">
        <f>I29*I7</f>
        <v>202381.0436</v>
      </c>
      <c r="J37" s="53">
        <f>J29*J7</f>
        <v>923916.6868</v>
      </c>
      <c r="K37" s="53">
        <f>K29*K7</f>
        <v>786343.6002</v>
      </c>
      <c r="L37" s="53">
        <f>L29*L7</f>
        <v>913022.3082</v>
      </c>
      <c r="M37" s="53">
        <f t="shared" si="12"/>
        <v>472474.054</v>
      </c>
      <c r="N37" s="53">
        <f t="shared" si="12"/>
        <v>247906.55789999999</v>
      </c>
      <c r="O37" s="55">
        <f>SUM(B37:N37)</f>
        <v>8961019.842600001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7054.94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75058.05999999998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-77680</v>
      </c>
      <c r="C42" s="25">
        <f t="shared" si="15"/>
        <v>-78988</v>
      </c>
      <c r="D42" s="25">
        <f t="shared" si="15"/>
        <v>-76611.2</v>
      </c>
      <c r="E42" s="25">
        <f t="shared" si="15"/>
        <v>-9544</v>
      </c>
      <c r="F42" s="25">
        <f t="shared" si="15"/>
        <v>-46544</v>
      </c>
      <c r="G42" s="25">
        <f t="shared" si="15"/>
        <v>-84164</v>
      </c>
      <c r="H42" s="25">
        <f t="shared" si="15"/>
        <v>-77272</v>
      </c>
      <c r="I42" s="25">
        <f t="shared" si="15"/>
        <v>-21200</v>
      </c>
      <c r="J42" s="25">
        <f t="shared" si="15"/>
        <v>-45224</v>
      </c>
      <c r="K42" s="25">
        <f t="shared" si="15"/>
        <v>-60324</v>
      </c>
      <c r="L42" s="25">
        <f t="shared" si="15"/>
        <v>-46652</v>
      </c>
      <c r="M42" s="25">
        <f t="shared" si="15"/>
        <v>-32484</v>
      </c>
      <c r="N42" s="25">
        <f t="shared" si="15"/>
        <v>-22945.899999999998</v>
      </c>
      <c r="O42" s="25">
        <f t="shared" si="15"/>
        <v>-679633.1</v>
      </c>
    </row>
    <row r="43" spans="1:15" ht="18.75" customHeight="1">
      <c r="A43" s="17" t="s">
        <v>54</v>
      </c>
      <c r="B43" s="26">
        <f>B44+B45</f>
        <v>-77680</v>
      </c>
      <c r="C43" s="26">
        <f>C44+C45</f>
        <v>-78988</v>
      </c>
      <c r="D43" s="26">
        <f>D44+D45</f>
        <v>-53336</v>
      </c>
      <c r="E43" s="26">
        <f>E44+E45</f>
        <v>-9544</v>
      </c>
      <c r="F43" s="26">
        <f aca="true" t="shared" si="16" ref="F43:N43">F44+F45</f>
        <v>-46044</v>
      </c>
      <c r="G43" s="26">
        <f t="shared" si="16"/>
        <v>-83664</v>
      </c>
      <c r="H43" s="26">
        <f t="shared" si="16"/>
        <v>-77272</v>
      </c>
      <c r="I43" s="26">
        <f>I44+I45</f>
        <v>-19700</v>
      </c>
      <c r="J43" s="26">
        <f>J44+J45</f>
        <v>-45224</v>
      </c>
      <c r="K43" s="26">
        <f>K44+K45</f>
        <v>-60324</v>
      </c>
      <c r="L43" s="26">
        <f>L44+L45</f>
        <v>-46652</v>
      </c>
      <c r="M43" s="26">
        <f t="shared" si="16"/>
        <v>-32484</v>
      </c>
      <c r="N43" s="26">
        <f t="shared" si="16"/>
        <v>-21208</v>
      </c>
      <c r="O43" s="25">
        <f aca="true" t="shared" si="17" ref="O43:O62">SUM(B43:N43)</f>
        <v>-652120</v>
      </c>
    </row>
    <row r="44" spans="1:26" ht="18.75" customHeight="1">
      <c r="A44" s="13" t="s">
        <v>55</v>
      </c>
      <c r="B44" s="20">
        <f>ROUND(-B9*$D$3,2)</f>
        <v>-77680</v>
      </c>
      <c r="C44" s="20">
        <f>ROUND(-C9*$D$3,2)</f>
        <v>-78988</v>
      </c>
      <c r="D44" s="20">
        <f>ROUND(-D9*$D$3,2)</f>
        <v>-53336</v>
      </c>
      <c r="E44" s="20">
        <f>ROUND(-E9*$D$3,2)</f>
        <v>-9544</v>
      </c>
      <c r="F44" s="20">
        <f aca="true" t="shared" si="18" ref="F44:N44">ROUND(-F9*$D$3,2)</f>
        <v>-46044</v>
      </c>
      <c r="G44" s="20">
        <f t="shared" si="18"/>
        <v>-83664</v>
      </c>
      <c r="H44" s="20">
        <f t="shared" si="18"/>
        <v>-77272</v>
      </c>
      <c r="I44" s="20">
        <f>ROUND(-I9*$D$3,2)</f>
        <v>-19700</v>
      </c>
      <c r="J44" s="20">
        <f>ROUND(-J9*$D$3,2)</f>
        <v>-45224</v>
      </c>
      <c r="K44" s="20">
        <f>ROUND(-K9*$D$3,2)</f>
        <v>-60324</v>
      </c>
      <c r="L44" s="20">
        <f>ROUND(-L9*$D$3,2)</f>
        <v>-46652</v>
      </c>
      <c r="M44" s="20">
        <f t="shared" si="18"/>
        <v>-32484</v>
      </c>
      <c r="N44" s="20">
        <f t="shared" si="18"/>
        <v>-21208</v>
      </c>
      <c r="O44" s="46">
        <f t="shared" si="17"/>
        <v>-652120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-23275.2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-25775.2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-500-22775.2</f>
        <v>-23275.2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-25775.2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-2149.6</v>
      </c>
      <c r="O60" s="20">
        <f t="shared" si="17"/>
        <v>-2149.6</v>
      </c>
    </row>
    <row r="61" spans="1:26" ht="15.75">
      <c r="A61" s="2" t="s">
        <v>67</v>
      </c>
      <c r="B61" s="29">
        <f aca="true" t="shared" si="21" ref="B61:N61">+B36+B42</f>
        <v>1045474.7512</v>
      </c>
      <c r="C61" s="29">
        <f t="shared" si="21"/>
        <v>791828.5078999999</v>
      </c>
      <c r="D61" s="29">
        <f t="shared" si="21"/>
        <v>693229.0065</v>
      </c>
      <c r="E61" s="29">
        <f t="shared" si="21"/>
        <v>181955.2623</v>
      </c>
      <c r="F61" s="29">
        <f t="shared" si="21"/>
        <v>708726.074</v>
      </c>
      <c r="G61" s="29">
        <f t="shared" si="21"/>
        <v>855048.9912</v>
      </c>
      <c r="H61" s="29">
        <f t="shared" si="21"/>
        <v>721494.7388000002</v>
      </c>
      <c r="I61" s="29">
        <f t="shared" si="21"/>
        <v>181181.0436</v>
      </c>
      <c r="J61" s="29">
        <f>+J36+J42</f>
        <v>889232.5368</v>
      </c>
      <c r="K61" s="29">
        <f>+K36+K42</f>
        <v>740045.2302</v>
      </c>
      <c r="L61" s="29">
        <f>+L36+L42</f>
        <v>876289.0382</v>
      </c>
      <c r="M61" s="29">
        <f t="shared" si="21"/>
        <v>445241.064</v>
      </c>
      <c r="N61" s="29">
        <f t="shared" si="21"/>
        <v>226698.55789999999</v>
      </c>
      <c r="O61" s="29">
        <f>SUM(B61:N61)</f>
        <v>8356444.802600002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-411.7</v>
      </c>
      <c r="O62" s="47">
        <f t="shared" si="17"/>
        <v>-411.7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4"/>
    </row>
    <row r="64" spans="1:15" ht="18.75" customHeight="1">
      <c r="A64" s="2" t="s">
        <v>68</v>
      </c>
      <c r="B64" s="36">
        <f>SUM(B65:B78)</f>
        <v>1045474.75</v>
      </c>
      <c r="C64" s="36">
        <f aca="true" t="shared" si="22" ref="C64:N64">SUM(C65:C78)</f>
        <v>791828.52</v>
      </c>
      <c r="D64" s="36">
        <f t="shared" si="22"/>
        <v>693229.01</v>
      </c>
      <c r="E64" s="36">
        <f t="shared" si="22"/>
        <v>181955.26</v>
      </c>
      <c r="F64" s="36">
        <f t="shared" si="22"/>
        <v>708726.07</v>
      </c>
      <c r="G64" s="36">
        <f t="shared" si="22"/>
        <v>855048.99</v>
      </c>
      <c r="H64" s="36">
        <f t="shared" si="22"/>
        <v>721494.74</v>
      </c>
      <c r="I64" s="36">
        <f t="shared" si="22"/>
        <v>181181.04</v>
      </c>
      <c r="J64" s="36">
        <f t="shared" si="22"/>
        <v>889232.54</v>
      </c>
      <c r="K64" s="36">
        <f t="shared" si="22"/>
        <v>740045.23</v>
      </c>
      <c r="L64" s="36">
        <f t="shared" si="22"/>
        <v>876289.04</v>
      </c>
      <c r="M64" s="36">
        <f t="shared" si="22"/>
        <v>445241.06</v>
      </c>
      <c r="N64" s="36">
        <f t="shared" si="22"/>
        <v>226698.56</v>
      </c>
      <c r="O64" s="29">
        <f>SUM(O65:O78)</f>
        <v>8356444.81</v>
      </c>
    </row>
    <row r="65" spans="1:16" ht="18.75" customHeight="1">
      <c r="A65" s="17" t="s">
        <v>69</v>
      </c>
      <c r="B65" s="36">
        <v>205238.06</v>
      </c>
      <c r="C65" s="36">
        <v>221975.51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427213.57</v>
      </c>
      <c r="P65"/>
    </row>
    <row r="66" spans="1:16" ht="18.75" customHeight="1">
      <c r="A66" s="17" t="s">
        <v>70</v>
      </c>
      <c r="B66" s="36">
        <v>840236.69</v>
      </c>
      <c r="C66" s="36">
        <v>569853.01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1410089.7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693229.01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693229.01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181955.26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181955.26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708726.07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708726.07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855048.99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855048.99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721494.74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721494.74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181181.04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181181.04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889232.54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889232.54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740045.23</v>
      </c>
      <c r="L74" s="35">
        <v>0</v>
      </c>
      <c r="M74" s="35">
        <v>0</v>
      </c>
      <c r="N74" s="35">
        <v>0</v>
      </c>
      <c r="O74" s="29">
        <f t="shared" si="23"/>
        <v>740045.23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876289.04</v>
      </c>
      <c r="M75" s="35">
        <v>0</v>
      </c>
      <c r="N75" s="35">
        <v>0</v>
      </c>
      <c r="O75" s="26">
        <f t="shared" si="23"/>
        <v>876289.04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445241.06</v>
      </c>
      <c r="N76" s="35">
        <v>0</v>
      </c>
      <c r="O76" s="29">
        <f t="shared" si="23"/>
        <v>445241.06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226698.56</v>
      </c>
      <c r="O77" s="26">
        <f t="shared" si="23"/>
        <v>226698.56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2.4480409522254627</v>
      </c>
      <c r="C82" s="44">
        <v>2.610164457334005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2018-10-03T14:13:38Z</dcterms:modified>
  <cp:category/>
  <cp:version/>
  <cp:contentType/>
  <cp:contentStatus/>
</cp:coreProperties>
</file>