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<sst xmlns="http://schemas.openxmlformats.org/spreadsheetml/2006/main" count="114" uniqueCount="112">
  <si>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</si>
  <si>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</si>
  <si>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</si>
  <si>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</si>
  <si>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</si>
  <si>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</si>
  <si>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</si>
  <si>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</si>
  <si>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</si>
  <si>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</si>
  <si>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</si>
  <si>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</si>
  <si>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</si>
  <si>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</si>
  <si>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</si>
  <si>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</si>
  <si>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</si>
  <si>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</si>
  <si>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</si>
  <si>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</si>
  <si>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</si>
  <si>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</si>
  <si>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</si>
  <si>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</si>
  <si>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</si>
  <si>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</si>
  <si>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</si>
  <si>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</si>
  <si>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</si>
  <si>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</si>
  <si>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</si>
  <si>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</si>
  <si>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</si>
  <si>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</si>
  <si>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</si>
  <si>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</si>
  <si>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</si>
  <si>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</si>
  <si>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</si>
  <si>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</si>
  <si>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</si>
  <si>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</si>
  <si>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</si>
  <si>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</si>
  <si>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</si>
  <si>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</si>
  <si>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</si>
  <si>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</si>
  <si>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</si>
  <si>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</si>
  <si>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</si>
  <si>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</si>
  <si>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</si>
  <si>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</si>
  <si>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</si>
  <si>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</si>
  <si>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</si>
  <si>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</si>
  <si>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</si>
  <si>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</si>
  <si>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</si>
  <si>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</si>
  <si>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</si>
  <si>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</si>
  <si>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</si>
  <si>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</si>
  <si>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</si>
  <si>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</si>
  <si>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</si>
  <si>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</si>
  <si>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</si>
  <si>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</si>
  <si>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</si>
  <si>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</si>
  <si>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</si>
  <si>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</si>
  <si>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</si>
  <si>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</si>
  <si>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</si>
  <si>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</si>
  <si>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</si>
  <si>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</si>
  <si>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</si>
  <si>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</si>
  <si>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</si>
  <si>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</si>
  <si>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</si>
  <si>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</si>
  <si>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</si>
  <si>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</si>
  <si>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</si>
  <si>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</si>
  <si>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</si>
  <si>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</si>
  <si>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</si>
  <si>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</si>
  <si>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</si>
  <si>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</si>
  <si>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</si>
  <si>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</si>
  <si>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</si>
  <si>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</si>
  <si>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</si>
  <si>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</si>
  <si>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</si>
  <si>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</si>
  <si>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</si>
  <si>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</si>
  <si>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</si>
  <si>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26/09/18 - VENCIMENTO 03/10/18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</si>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</sst>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50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524996</v>
      </c>
      <c r="C7" s="10">
        <f>C8+C20+C24</f>
        <v>385261</v>
      </c>
      <c r="D7" s="10">
        <f>D8+D20+D24</f>
        <v>390223</v>
      </c>
      <c r="E7" s="10">
        <f>E8+E20+E24</f>
        <v>67086</v>
      </c>
      <c r="F7" s="10">
        <f aca="true" t="shared" si="0" ref="F7:N7">F8+F20+F24</f>
        <v>352779</v>
      </c>
      <c r="G7" s="10">
        <f t="shared" si="0"/>
        <v>536859</v>
      </c>
      <c r="H7" s="10">
        <f>H8+H20+H24</f>
        <v>375016</v>
      </c>
      <c r="I7" s="10">
        <f>I8+I20+I24</f>
        <v>94983</v>
      </c>
      <c r="J7" s="10">
        <f>J8+J20+J24</f>
        <v>426279</v>
      </c>
      <c r="K7" s="10">
        <f>K8+K20+K24</f>
        <v>322145</v>
      </c>
      <c r="L7" s="10">
        <f>L8+L20+L24</f>
        <v>379164</v>
      </c>
      <c r="M7" s="10">
        <f t="shared" si="0"/>
        <v>154917</v>
      </c>
      <c r="N7" s="10">
        <f t="shared" si="0"/>
        <v>95220</v>
      </c>
      <c r="O7" s="10">
        <f>+O8+O20+O24</f>
        <v>4104928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226114</v>
      </c>
      <c r="C8" s="12">
        <f>+C9+C12+C16</f>
        <v>179205</v>
      </c>
      <c r="D8" s="12">
        <f>+D9+D12+D16</f>
        <v>194736</v>
      </c>
      <c r="E8" s="12">
        <f>+E9+E12+E16</f>
        <v>30070</v>
      </c>
      <c r="F8" s="12">
        <f aca="true" t="shared" si="1" ref="F8:N8">+F9+F12+F16</f>
        <v>165049</v>
      </c>
      <c r="G8" s="12">
        <f t="shared" si="1"/>
        <v>256731</v>
      </c>
      <c r="H8" s="12">
        <f>+H9+H12+H16</f>
        <v>173144</v>
      </c>
      <c r="I8" s="12">
        <f>+I9+I12+I16</f>
        <v>45726</v>
      </c>
      <c r="J8" s="12">
        <f>+J9+J12+J16</f>
        <v>202212</v>
      </c>
      <c r="K8" s="12">
        <f>+K9+K12+K16</f>
        <v>149398</v>
      </c>
      <c r="L8" s="12">
        <f>+L9+L12+L16</f>
        <v>168917</v>
      </c>
      <c r="M8" s="12">
        <f t="shared" si="1"/>
        <v>78878</v>
      </c>
      <c r="N8" s="12">
        <f t="shared" si="1"/>
        <v>50125</v>
      </c>
      <c r="O8" s="12">
        <f>SUM(B8:N8)</f>
        <v>1920305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18959</v>
      </c>
      <c r="C9" s="14">
        <v>19200</v>
      </c>
      <c r="D9" s="14">
        <v>13094</v>
      </c>
      <c r="E9" s="14">
        <v>2371</v>
      </c>
      <c r="F9" s="14">
        <v>11994</v>
      </c>
      <c r="G9" s="14">
        <v>20746</v>
      </c>
      <c r="H9" s="14">
        <v>18960</v>
      </c>
      <c r="I9" s="14">
        <v>4787</v>
      </c>
      <c r="J9" s="14">
        <v>11304</v>
      </c>
      <c r="K9" s="14">
        <v>14854</v>
      </c>
      <c r="L9" s="14">
        <v>11579</v>
      </c>
      <c r="M9" s="14">
        <v>7870</v>
      </c>
      <c r="N9" s="14">
        <v>5163</v>
      </c>
      <c r="O9" s="12">
        <f aca="true" t="shared" si="2" ref="O9:O19">SUM(B9:N9)</f>
        <v>160881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18959</v>
      </c>
      <c r="C10" s="14">
        <f>+C9-C11</f>
        <v>19200</v>
      </c>
      <c r="D10" s="14">
        <f>+D9-D11</f>
        <v>13094</v>
      </c>
      <c r="E10" s="14">
        <f>+E9-E11</f>
        <v>2371</v>
      </c>
      <c r="F10" s="14">
        <f aca="true" t="shared" si="3" ref="F10:N10">+F9-F11</f>
        <v>11994</v>
      </c>
      <c r="G10" s="14">
        <f t="shared" si="3"/>
        <v>20746</v>
      </c>
      <c r="H10" s="14">
        <f>+H9-H11</f>
        <v>18960</v>
      </c>
      <c r="I10" s="14">
        <f>+I9-I11</f>
        <v>4787</v>
      </c>
      <c r="J10" s="14">
        <f>+J9-J11</f>
        <v>11304</v>
      </c>
      <c r="K10" s="14">
        <f>+K9-K11</f>
        <v>14854</v>
      </c>
      <c r="L10" s="14">
        <f>+L9-L11</f>
        <v>11579</v>
      </c>
      <c r="M10" s="14">
        <f t="shared" si="3"/>
        <v>7870</v>
      </c>
      <c r="N10" s="14">
        <f t="shared" si="3"/>
        <v>5163</v>
      </c>
      <c r="O10" s="12">
        <f t="shared" si="2"/>
        <v>160881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197287</v>
      </c>
      <c r="C12" s="14">
        <f>C13+C14+C15</f>
        <v>152353</v>
      </c>
      <c r="D12" s="14">
        <f>D13+D14+D15</f>
        <v>173943</v>
      </c>
      <c r="E12" s="14">
        <f>E13+E14+E15</f>
        <v>26496</v>
      </c>
      <c r="F12" s="14">
        <f aca="true" t="shared" si="4" ref="F12:N12">F13+F14+F15</f>
        <v>145566</v>
      </c>
      <c r="G12" s="14">
        <f t="shared" si="4"/>
        <v>223841</v>
      </c>
      <c r="H12" s="14">
        <f>H13+H14+H15</f>
        <v>147056</v>
      </c>
      <c r="I12" s="14">
        <f>I13+I14+I15</f>
        <v>39080</v>
      </c>
      <c r="J12" s="14">
        <f>J13+J14+J15</f>
        <v>181127</v>
      </c>
      <c r="K12" s="14">
        <f>K13+K14+K15</f>
        <v>127860</v>
      </c>
      <c r="L12" s="14">
        <f>L13+L14+L15</f>
        <v>148899</v>
      </c>
      <c r="M12" s="14">
        <f t="shared" si="4"/>
        <v>67780</v>
      </c>
      <c r="N12" s="14">
        <f t="shared" si="4"/>
        <v>43201</v>
      </c>
      <c r="O12" s="12">
        <f t="shared" si="2"/>
        <v>1674489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99787</v>
      </c>
      <c r="C13" s="14">
        <v>76360</v>
      </c>
      <c r="D13" s="14">
        <v>85704</v>
      </c>
      <c r="E13" s="14">
        <v>13465</v>
      </c>
      <c r="F13" s="14">
        <v>70534</v>
      </c>
      <c r="G13" s="14">
        <v>109362</v>
      </c>
      <c r="H13" s="14">
        <v>75195</v>
      </c>
      <c r="I13" s="14">
        <v>20275</v>
      </c>
      <c r="J13" s="14">
        <v>92089</v>
      </c>
      <c r="K13" s="14">
        <v>63411</v>
      </c>
      <c r="L13" s="14">
        <v>72877</v>
      </c>
      <c r="M13" s="14">
        <v>32389</v>
      </c>
      <c r="N13" s="14">
        <v>20253</v>
      </c>
      <c r="O13" s="12">
        <f t="shared" si="2"/>
        <v>831701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87816</v>
      </c>
      <c r="C14" s="14">
        <v>64745</v>
      </c>
      <c r="D14" s="14">
        <v>81732</v>
      </c>
      <c r="E14" s="14">
        <v>11462</v>
      </c>
      <c r="F14" s="14">
        <v>65849</v>
      </c>
      <c r="G14" s="14">
        <v>98912</v>
      </c>
      <c r="H14" s="14">
        <v>62906</v>
      </c>
      <c r="I14" s="14">
        <v>16483</v>
      </c>
      <c r="J14" s="14">
        <v>82393</v>
      </c>
      <c r="K14" s="14">
        <v>57717</v>
      </c>
      <c r="L14" s="14">
        <v>68967</v>
      </c>
      <c r="M14" s="14">
        <v>31973</v>
      </c>
      <c r="N14" s="14">
        <v>21072</v>
      </c>
      <c r="O14" s="12">
        <f t="shared" si="2"/>
        <v>752027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9684</v>
      </c>
      <c r="C15" s="14">
        <v>11248</v>
      </c>
      <c r="D15" s="14">
        <v>6507</v>
      </c>
      <c r="E15" s="14">
        <v>1569</v>
      </c>
      <c r="F15" s="14">
        <v>9183</v>
      </c>
      <c r="G15" s="14">
        <v>15567</v>
      </c>
      <c r="H15" s="14">
        <v>8955</v>
      </c>
      <c r="I15" s="14">
        <v>2322</v>
      </c>
      <c r="J15" s="14">
        <v>6645</v>
      </c>
      <c r="K15" s="14">
        <v>6732</v>
      </c>
      <c r="L15" s="14">
        <v>7055</v>
      </c>
      <c r="M15" s="14">
        <v>3418</v>
      </c>
      <c r="N15" s="14">
        <v>1876</v>
      </c>
      <c r="O15" s="12">
        <f t="shared" si="2"/>
        <v>90761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9868</v>
      </c>
      <c r="C16" s="14">
        <f>C17+C18+C19</f>
        <v>7652</v>
      </c>
      <c r="D16" s="14">
        <f>D17+D18+D19</f>
        <v>7699</v>
      </c>
      <c r="E16" s="14">
        <f>E17+E18+E19</f>
        <v>1203</v>
      </c>
      <c r="F16" s="14">
        <f aca="true" t="shared" si="5" ref="F16:N16">F17+F18+F19</f>
        <v>7489</v>
      </c>
      <c r="G16" s="14">
        <f t="shared" si="5"/>
        <v>12144</v>
      </c>
      <c r="H16" s="14">
        <f>H17+H18+H19</f>
        <v>7128</v>
      </c>
      <c r="I16" s="14">
        <f>I17+I18+I19</f>
        <v>1859</v>
      </c>
      <c r="J16" s="14">
        <f>J17+J18+J19</f>
        <v>9781</v>
      </c>
      <c r="K16" s="14">
        <f>K17+K18+K19</f>
        <v>6684</v>
      </c>
      <c r="L16" s="14">
        <f>L17+L18+L19</f>
        <v>8439</v>
      </c>
      <c r="M16" s="14">
        <f t="shared" si="5"/>
        <v>3228</v>
      </c>
      <c r="N16" s="14">
        <f t="shared" si="5"/>
        <v>1761</v>
      </c>
      <c r="O16" s="12">
        <f t="shared" si="2"/>
        <v>84935</v>
      </c>
    </row>
    <row r="17" spans="1:26" ht="18.75" customHeight="1">
      <c r="A17" s="15" t="s">
        <v>16</v>
      </c>
      <c r="B17" s="14">
        <v>9839</v>
      </c>
      <c r="C17" s="14">
        <v>7626</v>
      </c>
      <c r="D17" s="14">
        <v>7682</v>
      </c>
      <c r="E17" s="14">
        <v>1196</v>
      </c>
      <c r="F17" s="14">
        <v>7476</v>
      </c>
      <c r="G17" s="14">
        <v>12117</v>
      </c>
      <c r="H17" s="14">
        <v>7110</v>
      </c>
      <c r="I17" s="14">
        <v>1858</v>
      </c>
      <c r="J17" s="14">
        <v>9752</v>
      </c>
      <c r="K17" s="14">
        <v>6665</v>
      </c>
      <c r="L17" s="14">
        <v>8419</v>
      </c>
      <c r="M17" s="14">
        <v>3218</v>
      </c>
      <c r="N17" s="14">
        <v>1756</v>
      </c>
      <c r="O17" s="12">
        <f t="shared" si="2"/>
        <v>84714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19</v>
      </c>
      <c r="C18" s="14">
        <v>14</v>
      </c>
      <c r="D18" s="14">
        <v>12</v>
      </c>
      <c r="E18" s="14">
        <v>1</v>
      </c>
      <c r="F18" s="14">
        <v>3</v>
      </c>
      <c r="G18" s="14">
        <v>13</v>
      </c>
      <c r="H18" s="14">
        <v>11</v>
      </c>
      <c r="I18" s="14">
        <v>1</v>
      </c>
      <c r="J18" s="14">
        <v>21</v>
      </c>
      <c r="K18" s="14">
        <v>9</v>
      </c>
      <c r="L18" s="14">
        <v>8</v>
      </c>
      <c r="M18" s="14">
        <v>6</v>
      </c>
      <c r="N18" s="14">
        <v>3</v>
      </c>
      <c r="O18" s="12">
        <f t="shared" si="2"/>
        <v>121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12</v>
      </c>
      <c r="D19" s="14">
        <v>5</v>
      </c>
      <c r="E19" s="14">
        <v>6</v>
      </c>
      <c r="F19" s="14">
        <v>10</v>
      </c>
      <c r="G19" s="14">
        <v>14</v>
      </c>
      <c r="H19" s="14">
        <v>7</v>
      </c>
      <c r="I19" s="14">
        <v>0</v>
      </c>
      <c r="J19" s="14">
        <v>8</v>
      </c>
      <c r="K19" s="14">
        <v>10</v>
      </c>
      <c r="L19" s="14">
        <v>12</v>
      </c>
      <c r="M19" s="14">
        <v>4</v>
      </c>
      <c r="N19" s="14">
        <v>2</v>
      </c>
      <c r="O19" s="12">
        <f t="shared" si="2"/>
        <v>100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144311</v>
      </c>
      <c r="C20" s="18">
        <f>C21+C22+C23</f>
        <v>89888</v>
      </c>
      <c r="D20" s="18">
        <f>D21+D22+D23</f>
        <v>82685</v>
      </c>
      <c r="E20" s="18">
        <f>E21+E22+E23</f>
        <v>14396</v>
      </c>
      <c r="F20" s="18">
        <f aca="true" t="shared" si="6" ref="F20:N20">F21+F22+F23</f>
        <v>78985</v>
      </c>
      <c r="G20" s="18">
        <f t="shared" si="6"/>
        <v>118944</v>
      </c>
      <c r="H20" s="18">
        <f>H21+H22+H23</f>
        <v>96056</v>
      </c>
      <c r="I20" s="18">
        <f>I21+I22+I23</f>
        <v>23661</v>
      </c>
      <c r="J20" s="18">
        <f>J21+J22+J23</f>
        <v>111598</v>
      </c>
      <c r="K20" s="18">
        <f>K21+K22+K23</f>
        <v>78157</v>
      </c>
      <c r="L20" s="18">
        <f>L21+L22+L23</f>
        <v>116817</v>
      </c>
      <c r="M20" s="18">
        <f t="shared" si="6"/>
        <v>44060</v>
      </c>
      <c r="N20" s="18">
        <f t="shared" si="6"/>
        <v>25895</v>
      </c>
      <c r="O20" s="12">
        <f aca="true" t="shared" si="7" ref="O20:O26">SUM(B20:N20)</f>
        <v>1025453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80090</v>
      </c>
      <c r="C21" s="14">
        <v>52866</v>
      </c>
      <c r="D21" s="14">
        <v>47498</v>
      </c>
      <c r="E21" s="14">
        <v>8432</v>
      </c>
      <c r="F21" s="14">
        <v>44586</v>
      </c>
      <c r="G21" s="14">
        <v>68323</v>
      </c>
      <c r="H21" s="14">
        <v>56240</v>
      </c>
      <c r="I21" s="14">
        <v>14207</v>
      </c>
      <c r="J21" s="14">
        <v>63052</v>
      </c>
      <c r="K21" s="14">
        <v>43986</v>
      </c>
      <c r="L21" s="14">
        <v>63306</v>
      </c>
      <c r="M21" s="14">
        <v>23852</v>
      </c>
      <c r="N21" s="14">
        <v>13653</v>
      </c>
      <c r="O21" s="12">
        <f t="shared" si="7"/>
        <v>580091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59286</v>
      </c>
      <c r="C22" s="14">
        <v>32866</v>
      </c>
      <c r="D22" s="14">
        <v>32791</v>
      </c>
      <c r="E22" s="14">
        <v>5368</v>
      </c>
      <c r="F22" s="14">
        <v>30993</v>
      </c>
      <c r="G22" s="14">
        <v>45195</v>
      </c>
      <c r="H22" s="14">
        <v>36384</v>
      </c>
      <c r="I22" s="14">
        <v>8659</v>
      </c>
      <c r="J22" s="14">
        <v>45101</v>
      </c>
      <c r="K22" s="14">
        <v>31429</v>
      </c>
      <c r="L22" s="14">
        <v>49711</v>
      </c>
      <c r="M22" s="14">
        <v>18669</v>
      </c>
      <c r="N22" s="14">
        <v>11456</v>
      </c>
      <c r="O22" s="12">
        <f t="shared" si="7"/>
        <v>407908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4935</v>
      </c>
      <c r="C23" s="14">
        <v>4156</v>
      </c>
      <c r="D23" s="14">
        <v>2396</v>
      </c>
      <c r="E23" s="14">
        <v>596</v>
      </c>
      <c r="F23" s="14">
        <v>3406</v>
      </c>
      <c r="G23" s="14">
        <v>5426</v>
      </c>
      <c r="H23" s="14">
        <v>3432</v>
      </c>
      <c r="I23" s="14">
        <v>795</v>
      </c>
      <c r="J23" s="14">
        <v>3445</v>
      </c>
      <c r="K23" s="14">
        <v>2742</v>
      </c>
      <c r="L23" s="14">
        <v>3800</v>
      </c>
      <c r="M23" s="14">
        <v>1539</v>
      </c>
      <c r="N23" s="14">
        <v>786</v>
      </c>
      <c r="O23" s="12">
        <f t="shared" si="7"/>
        <v>37454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154571</v>
      </c>
      <c r="C24" s="14">
        <f>C25+C26</f>
        <v>116168</v>
      </c>
      <c r="D24" s="14">
        <f>D25+D26</f>
        <v>112802</v>
      </c>
      <c r="E24" s="14">
        <f>E25+E26</f>
        <v>22620</v>
      </c>
      <c r="F24" s="14">
        <f aca="true" t="shared" si="8" ref="F24:N24">F25+F26</f>
        <v>108745</v>
      </c>
      <c r="G24" s="14">
        <f t="shared" si="8"/>
        <v>161184</v>
      </c>
      <c r="H24" s="14">
        <f>H25+H26</f>
        <v>105816</v>
      </c>
      <c r="I24" s="14">
        <f>I25+I26</f>
        <v>25596</v>
      </c>
      <c r="J24" s="14">
        <f>J25+J26</f>
        <v>112469</v>
      </c>
      <c r="K24" s="14">
        <f>K25+K26</f>
        <v>94590</v>
      </c>
      <c r="L24" s="14">
        <f>L25+L26</f>
        <v>93430</v>
      </c>
      <c r="M24" s="14">
        <f t="shared" si="8"/>
        <v>31979</v>
      </c>
      <c r="N24" s="14">
        <f t="shared" si="8"/>
        <v>19200</v>
      </c>
      <c r="O24" s="12">
        <f t="shared" si="7"/>
        <v>1159170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79260</v>
      </c>
      <c r="C25" s="14">
        <v>66204</v>
      </c>
      <c r="D25" s="14">
        <v>62300</v>
      </c>
      <c r="E25" s="14">
        <v>13610</v>
      </c>
      <c r="F25" s="14">
        <v>61716</v>
      </c>
      <c r="G25" s="14">
        <v>96355</v>
      </c>
      <c r="H25" s="14">
        <v>64271</v>
      </c>
      <c r="I25" s="14">
        <v>16564</v>
      </c>
      <c r="J25" s="14">
        <v>58845</v>
      </c>
      <c r="K25" s="14">
        <v>53182</v>
      </c>
      <c r="L25" s="14">
        <v>51056</v>
      </c>
      <c r="M25" s="14">
        <v>17112</v>
      </c>
      <c r="N25" s="14">
        <v>9138</v>
      </c>
      <c r="O25" s="12">
        <f t="shared" si="7"/>
        <v>649613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75311</v>
      </c>
      <c r="C26" s="14">
        <v>49964</v>
      </c>
      <c r="D26" s="14">
        <v>50502</v>
      </c>
      <c r="E26" s="14">
        <v>9010</v>
      </c>
      <c r="F26" s="14">
        <v>47029</v>
      </c>
      <c r="G26" s="14">
        <v>64829</v>
      </c>
      <c r="H26" s="14">
        <v>41545</v>
      </c>
      <c r="I26" s="14">
        <v>9032</v>
      </c>
      <c r="J26" s="14">
        <v>53624</v>
      </c>
      <c r="K26" s="14">
        <v>41408</v>
      </c>
      <c r="L26" s="14">
        <v>42374</v>
      </c>
      <c r="M26" s="14">
        <v>14867</v>
      </c>
      <c r="N26" s="14">
        <v>10062</v>
      </c>
      <c r="O26" s="12">
        <f t="shared" si="7"/>
        <v>509557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1152100.8376</v>
      </c>
      <c r="C36" s="59">
        <f aca="true" t="shared" si="11" ref="C36:N36">C37+C38+C39+C40</f>
        <v>892423.2440999999</v>
      </c>
      <c r="D36" s="59">
        <f t="shared" si="11"/>
        <v>775777.2061000001</v>
      </c>
      <c r="E36" s="59">
        <f t="shared" si="11"/>
        <v>198527.5998</v>
      </c>
      <c r="F36" s="59">
        <f t="shared" si="11"/>
        <v>797199.7585</v>
      </c>
      <c r="G36" s="59">
        <f t="shared" si="11"/>
        <v>955337.8454</v>
      </c>
      <c r="H36" s="59">
        <f t="shared" si="11"/>
        <v>816384.9916000002</v>
      </c>
      <c r="I36" s="59">
        <f>I37+I38+I39+I40</f>
        <v>207860.7972</v>
      </c>
      <c r="J36" s="59">
        <f>J37+J38+J39+J40</f>
        <v>937014.6285999999</v>
      </c>
      <c r="K36" s="59">
        <f>K37+K38+K39+K40</f>
        <v>814427.097</v>
      </c>
      <c r="L36" s="59">
        <f>L37+L38+L39+L40</f>
        <v>931818.0795999999</v>
      </c>
      <c r="M36" s="59">
        <f t="shared" si="11"/>
        <v>480303.9905</v>
      </c>
      <c r="N36" s="59">
        <f t="shared" si="11"/>
        <v>251509.482</v>
      </c>
      <c r="O36" s="59">
        <f>O37+O38+O39+O40</f>
        <v>9210685.558</v>
      </c>
    </row>
    <row r="37" spans="1:15" ht="18.75" customHeight="1">
      <c r="A37" s="56" t="s">
        <v>49</v>
      </c>
      <c r="B37" s="53">
        <f aca="true" t="shared" si="12" ref="B37:N37">B29*B7</f>
        <v>1147431.2576</v>
      </c>
      <c r="C37" s="53">
        <f t="shared" si="12"/>
        <v>885368.3041</v>
      </c>
      <c r="D37" s="53">
        <f t="shared" si="12"/>
        <v>765110.2361000001</v>
      </c>
      <c r="E37" s="53">
        <f t="shared" si="12"/>
        <v>198527.5998</v>
      </c>
      <c r="F37" s="53">
        <f t="shared" si="12"/>
        <v>794281.9185</v>
      </c>
      <c r="G37" s="53">
        <f t="shared" si="12"/>
        <v>950562.5454</v>
      </c>
      <c r="H37" s="53">
        <f t="shared" si="12"/>
        <v>812884.6816000001</v>
      </c>
      <c r="I37" s="53">
        <f>I29*I7</f>
        <v>207860.7972</v>
      </c>
      <c r="J37" s="53">
        <f>J29*J7</f>
        <v>926474.7786</v>
      </c>
      <c r="K37" s="53">
        <f>K29*K7</f>
        <v>800401.467</v>
      </c>
      <c r="L37" s="53">
        <f>L29*L7</f>
        <v>921899.3496</v>
      </c>
      <c r="M37" s="53">
        <f t="shared" si="12"/>
        <v>475052.9805</v>
      </c>
      <c r="N37" s="53">
        <f t="shared" si="12"/>
        <v>249771.582</v>
      </c>
      <c r="O37" s="55">
        <f>SUM(B37:N37)</f>
        <v>9135627.498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7054.94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75058.05999999998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-80735.6</v>
      </c>
      <c r="C42" s="25">
        <f t="shared" si="15"/>
        <v>-80724</v>
      </c>
      <c r="D42" s="25">
        <f t="shared" si="15"/>
        <v>-75829.31</v>
      </c>
      <c r="E42" s="25">
        <f t="shared" si="15"/>
        <v>-9484</v>
      </c>
      <c r="F42" s="25">
        <f t="shared" si="15"/>
        <v>-49916</v>
      </c>
      <c r="G42" s="25">
        <f t="shared" si="15"/>
        <v>-83484</v>
      </c>
      <c r="H42" s="25">
        <f t="shared" si="15"/>
        <v>-77064</v>
      </c>
      <c r="I42" s="25">
        <f t="shared" si="15"/>
        <v>-21996</v>
      </c>
      <c r="J42" s="25">
        <f t="shared" si="15"/>
        <v>-45216</v>
      </c>
      <c r="K42" s="25">
        <f t="shared" si="15"/>
        <v>-59416</v>
      </c>
      <c r="L42" s="25">
        <f t="shared" si="15"/>
        <v>-46316</v>
      </c>
      <c r="M42" s="25">
        <f t="shared" si="15"/>
        <v>-31480</v>
      </c>
      <c r="N42" s="25">
        <f t="shared" si="15"/>
        <v>-22389.9</v>
      </c>
      <c r="O42" s="25">
        <f t="shared" si="15"/>
        <v>-684050.81</v>
      </c>
    </row>
    <row r="43" spans="1:15" ht="18.75" customHeight="1">
      <c r="A43" s="17" t="s">
        <v>54</v>
      </c>
      <c r="B43" s="26">
        <f>B44+B45</f>
        <v>-75836</v>
      </c>
      <c r="C43" s="26">
        <f>C44+C45</f>
        <v>-76800</v>
      </c>
      <c r="D43" s="26">
        <f>D44+D45</f>
        <v>-52376</v>
      </c>
      <c r="E43" s="26">
        <f>E44+E45</f>
        <v>-9484</v>
      </c>
      <c r="F43" s="26">
        <f aca="true" t="shared" si="16" ref="F43:N43">F44+F45</f>
        <v>-47976</v>
      </c>
      <c r="G43" s="26">
        <f t="shared" si="16"/>
        <v>-82984</v>
      </c>
      <c r="H43" s="26">
        <f t="shared" si="16"/>
        <v>-75840</v>
      </c>
      <c r="I43" s="26">
        <f>I44+I45</f>
        <v>-19148</v>
      </c>
      <c r="J43" s="26">
        <f>J44+J45</f>
        <v>-45216</v>
      </c>
      <c r="K43" s="26">
        <f>K44+K45</f>
        <v>-59416</v>
      </c>
      <c r="L43" s="26">
        <f>L44+L45</f>
        <v>-46316</v>
      </c>
      <c r="M43" s="26">
        <f t="shared" si="16"/>
        <v>-31480</v>
      </c>
      <c r="N43" s="26">
        <f t="shared" si="16"/>
        <v>-20652</v>
      </c>
      <c r="O43" s="25">
        <f aca="true" t="shared" si="17" ref="O43:O62">SUM(B43:N43)</f>
        <v>-643524</v>
      </c>
    </row>
    <row r="44" spans="1:26" ht="18.75" customHeight="1">
      <c r="A44" s="13" t="s">
        <v>55</v>
      </c>
      <c r="B44" s="20">
        <f>ROUND(-B9*$D$3,2)</f>
        <v>-75836</v>
      </c>
      <c r="C44" s="20">
        <f>ROUND(-C9*$D$3,2)</f>
        <v>-76800</v>
      </c>
      <c r="D44" s="20">
        <f>ROUND(-D9*$D$3,2)</f>
        <v>-52376</v>
      </c>
      <c r="E44" s="20">
        <f>ROUND(-E9*$D$3,2)</f>
        <v>-9484</v>
      </c>
      <c r="F44" s="20">
        <f aca="true" t="shared" si="18" ref="F44:N44">ROUND(-F9*$D$3,2)</f>
        <v>-47976</v>
      </c>
      <c r="G44" s="20">
        <f t="shared" si="18"/>
        <v>-82984</v>
      </c>
      <c r="H44" s="20">
        <f t="shared" si="18"/>
        <v>-75840</v>
      </c>
      <c r="I44" s="20">
        <f>ROUND(-I9*$D$3,2)</f>
        <v>-19148</v>
      </c>
      <c r="J44" s="20">
        <f>ROUND(-J9*$D$3,2)</f>
        <v>-45216</v>
      </c>
      <c r="K44" s="20">
        <f>ROUND(-K9*$D$3,2)</f>
        <v>-59416</v>
      </c>
      <c r="L44" s="20">
        <f>ROUND(-L9*$D$3,2)</f>
        <v>-46316</v>
      </c>
      <c r="M44" s="20">
        <f t="shared" si="18"/>
        <v>-31480</v>
      </c>
      <c r="N44" s="20">
        <f t="shared" si="18"/>
        <v>-20652</v>
      </c>
      <c r="O44" s="46">
        <f t="shared" si="17"/>
        <v>-643524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-4899.6</v>
      </c>
      <c r="C46" s="26">
        <f aca="true" t="shared" si="20" ref="C46:O46">SUM(C47:C57)</f>
        <v>-3924</v>
      </c>
      <c r="D46" s="26">
        <f t="shared" si="20"/>
        <v>-23453.31</v>
      </c>
      <c r="E46" s="26">
        <f t="shared" si="20"/>
        <v>0</v>
      </c>
      <c r="F46" s="26">
        <f t="shared" si="20"/>
        <v>-1940</v>
      </c>
      <c r="G46" s="26">
        <f t="shared" si="20"/>
        <v>-500</v>
      </c>
      <c r="H46" s="26">
        <f t="shared" si="20"/>
        <v>-1224</v>
      </c>
      <c r="I46" s="26">
        <f t="shared" si="20"/>
        <v>-2848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-38788.909999999996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-1260</v>
      </c>
      <c r="C48" s="24">
        <v>-3924</v>
      </c>
      <c r="D48" s="24">
        <v>0</v>
      </c>
      <c r="E48" s="24">
        <v>0</v>
      </c>
      <c r="F48" s="24">
        <v>-1440</v>
      </c>
      <c r="G48" s="24">
        <v>0</v>
      </c>
      <c r="H48" s="24">
        <v>-1224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-7848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-500-22953.31</f>
        <v>-23453.31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-25953.31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-3639.6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-1348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-4987.6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7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-3887.5</v>
      </c>
      <c r="O60" s="20">
        <f t="shared" si="17"/>
        <v>-3887.5</v>
      </c>
      <c r="Q60" s="75"/>
    </row>
    <row r="61" spans="1:26" ht="15.75">
      <c r="A61" s="2" t="s">
        <v>67</v>
      </c>
      <c r="B61" s="29">
        <f aca="true" t="shared" si="21" ref="B61:N61">+B36+B42</f>
        <v>1071365.2375999999</v>
      </c>
      <c r="C61" s="29">
        <f t="shared" si="21"/>
        <v>811699.2440999999</v>
      </c>
      <c r="D61" s="29">
        <f t="shared" si="21"/>
        <v>699947.8961</v>
      </c>
      <c r="E61" s="29">
        <f t="shared" si="21"/>
        <v>189043.5998</v>
      </c>
      <c r="F61" s="29">
        <f t="shared" si="21"/>
        <v>747283.7585</v>
      </c>
      <c r="G61" s="29">
        <f t="shared" si="21"/>
        <v>871853.8454</v>
      </c>
      <c r="H61" s="29">
        <f t="shared" si="21"/>
        <v>739320.9916000002</v>
      </c>
      <c r="I61" s="29">
        <f t="shared" si="21"/>
        <v>185864.7972</v>
      </c>
      <c r="J61" s="29">
        <f>+J36+J42</f>
        <v>891798.6285999999</v>
      </c>
      <c r="K61" s="29">
        <f>+K36+K42</f>
        <v>755011.097</v>
      </c>
      <c r="L61" s="29">
        <f>+L36+L42</f>
        <v>885502.0795999999</v>
      </c>
      <c r="M61" s="29">
        <f t="shared" si="21"/>
        <v>448823.9905</v>
      </c>
      <c r="N61" s="29">
        <f t="shared" si="21"/>
        <v>229119.582</v>
      </c>
      <c r="O61" s="29">
        <f>SUM(B61:N61)</f>
        <v>8526634.748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-2149.6</v>
      </c>
      <c r="O62" s="47">
        <f t="shared" si="17"/>
        <v>-2149.6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4"/>
    </row>
    <row r="64" spans="1:15" ht="18.75" customHeight="1">
      <c r="A64" s="2" t="s">
        <v>68</v>
      </c>
      <c r="B64" s="36">
        <f>SUM(B65:B78)</f>
        <v>1071365.24</v>
      </c>
      <c r="C64" s="36">
        <f aca="true" t="shared" si="22" ref="C64:N64">SUM(C65:C78)</f>
        <v>811699.25</v>
      </c>
      <c r="D64" s="36">
        <f t="shared" si="22"/>
        <v>699947.9</v>
      </c>
      <c r="E64" s="36">
        <f t="shared" si="22"/>
        <v>189043.6</v>
      </c>
      <c r="F64" s="36">
        <f t="shared" si="22"/>
        <v>747283.76</v>
      </c>
      <c r="G64" s="36">
        <f t="shared" si="22"/>
        <v>871853.85</v>
      </c>
      <c r="H64" s="36">
        <f t="shared" si="22"/>
        <v>739320.99</v>
      </c>
      <c r="I64" s="36">
        <f t="shared" si="22"/>
        <v>185864.8</v>
      </c>
      <c r="J64" s="36">
        <f t="shared" si="22"/>
        <v>891798.63</v>
      </c>
      <c r="K64" s="36">
        <f t="shared" si="22"/>
        <v>755011.1</v>
      </c>
      <c r="L64" s="36">
        <f t="shared" si="22"/>
        <v>885502.08</v>
      </c>
      <c r="M64" s="36">
        <f t="shared" si="22"/>
        <v>448823.99</v>
      </c>
      <c r="N64" s="36">
        <f t="shared" si="22"/>
        <v>229119.58</v>
      </c>
      <c r="O64" s="29">
        <f>SUM(O65:O78)</f>
        <v>8526634.77</v>
      </c>
    </row>
    <row r="65" spans="1:16" ht="18.75" customHeight="1">
      <c r="A65" s="17" t="s">
        <v>69</v>
      </c>
      <c r="B65" s="36">
        <v>209251.39</v>
      </c>
      <c r="C65" s="36">
        <v>227855.82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437107.21</v>
      </c>
      <c r="P65"/>
    </row>
    <row r="66" spans="1:16" ht="18.75" customHeight="1">
      <c r="A66" s="17" t="s">
        <v>70</v>
      </c>
      <c r="B66" s="36">
        <v>862113.85</v>
      </c>
      <c r="C66" s="36">
        <v>583843.43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1445957.28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699947.9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699947.9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189043.6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189043.6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747283.76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747283.76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871853.85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871853.85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739320.99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739320.99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185864.8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185864.8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891798.63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891798.63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755011.1</v>
      </c>
      <c r="L74" s="35">
        <v>0</v>
      </c>
      <c r="M74" s="35">
        <v>0</v>
      </c>
      <c r="N74" s="35">
        <v>0</v>
      </c>
      <c r="O74" s="29">
        <f t="shared" si="23"/>
        <v>755011.1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885502.08</v>
      </c>
      <c r="M75" s="35">
        <v>0</v>
      </c>
      <c r="N75" s="35">
        <v>0</v>
      </c>
      <c r="O75" s="26">
        <f t="shared" si="23"/>
        <v>885502.08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448823.99</v>
      </c>
      <c r="N76" s="35">
        <v>0</v>
      </c>
      <c r="O76" s="29">
        <f t="shared" si="23"/>
        <v>448823.99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229119.58</v>
      </c>
      <c r="O77" s="26">
        <f t="shared" si="23"/>
        <v>229119.58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2.449502608992877</v>
      </c>
      <c r="C82" s="44">
        <v>2.603320426512494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2018-10-02T18:57:01Z</dcterms:modified>
  <cp:category/>
  <cp:version/>
  <cp:contentType/>
  <cp:contentStatus/>
</cp:coreProperties>
</file>