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<sst xmlns="http://schemas.openxmlformats.org/spreadsheetml/2006/main" count="114" uniqueCount="112">
  <si>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</si>
  <si>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</si>
  <si>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</si>
  <si>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</si>
  <si>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</si>
  <si>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</si>
  <si>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</si>
  <si>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</si>
  <si>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</si>
  <si>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</si>
  <si>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</si>
  <si>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</si>
  <si>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</si>
  <si>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</si>
  <si>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</si>
  <si>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</si>
  <si>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</si>
  <si>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</si>
  <si>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</si>
  <si>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</si>
  <si>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</si>
  <si>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</si>
  <si>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</si>
  <si>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</si>
  <si>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</si>
  <si>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</si>
  <si>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</si>
  <si>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</si>
  <si>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</si>
  <si>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</si>
  <si>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</si>
  <si>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</si>
  <si>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</si>
  <si>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</si>
  <si>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</si>
  <si>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</si>
  <si>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</si>
  <si>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</si>
  <si>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</si>
  <si>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</si>
  <si>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</si>
  <si>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</si>
  <si>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</si>
  <si>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</si>
  <si>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</si>
  <si>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</si>
  <si>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</si>
  <si>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</si>
  <si>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</si>
  <si>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</si>
  <si>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</si>
  <si>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</si>
  <si>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</si>
  <si>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</si>
  <si>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</si>
  <si>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</si>
  <si>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</si>
  <si>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</si>
  <si>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</si>
  <si>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</si>
  <si>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</si>
  <si>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</si>
  <si>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</si>
  <si>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</si>
  <si>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</si>
  <si>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</si>
  <si>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</si>
  <si>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</si>
  <si>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</si>
  <si>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</si>
  <si>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</si>
  <si>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</si>
  <si>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</si>
  <si>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</si>
  <si>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</si>
  <si>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</si>
  <si>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</si>
  <si>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</si>
  <si>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</si>
  <si>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</si>
  <si>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</si>
  <si>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</si>
  <si>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</si>
  <si>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</si>
  <si>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</si>
  <si>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</si>
  <si>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</si>
  <si>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</si>
  <si>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</si>
  <si>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</si>
  <si>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</si>
  <si>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</si>
  <si>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</si>
  <si>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</si>
  <si>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</si>
  <si>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</si>
  <si>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</si>
  <si>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</si>
  <si>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</si>
  <si>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</si>
  <si>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</si>
  <si>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</si>
  <si>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</si>
  <si>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</si>
  <si>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</si>
  <si>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</si>
  <si>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</si>
  <si>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</si>
  <si>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</si>
  <si>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23/09/18 - VENCIMENTO 28/09/18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</si>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</sst>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215866</v>
      </c>
      <c r="C7" s="10">
        <f>C8+C20+C24</f>
        <v>139648</v>
      </c>
      <c r="D7" s="10">
        <f>D8+D20+D24</f>
        <v>152702</v>
      </c>
      <c r="E7" s="10">
        <f>E8+E20+E24</f>
        <v>25888</v>
      </c>
      <c r="F7" s="10">
        <f aca="true" t="shared" si="0" ref="F7:N7">F8+F20+F24</f>
        <v>159368</v>
      </c>
      <c r="G7" s="10">
        <f t="shared" si="0"/>
        <v>214781</v>
      </c>
      <c r="H7" s="10">
        <f>H8+H20+H24</f>
        <v>140861</v>
      </c>
      <c r="I7" s="10">
        <f>I8+I20+I24</f>
        <v>31793</v>
      </c>
      <c r="J7" s="10">
        <f>J8+J20+J24</f>
        <v>187933</v>
      </c>
      <c r="K7" s="10">
        <f>K8+K20+K24</f>
        <v>138988</v>
      </c>
      <c r="L7" s="10">
        <f>L8+L20+L24</f>
        <v>184284</v>
      </c>
      <c r="M7" s="10">
        <f t="shared" si="0"/>
        <v>56206</v>
      </c>
      <c r="N7" s="10">
        <f t="shared" si="0"/>
        <v>31514</v>
      </c>
      <c r="O7" s="10">
        <f>+O8+O20+O24</f>
        <v>1679832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96247</v>
      </c>
      <c r="C8" s="12">
        <f>+C9+C12+C16</f>
        <v>65758</v>
      </c>
      <c r="D8" s="12">
        <f>+D9+D12+D16</f>
        <v>74607</v>
      </c>
      <c r="E8" s="12">
        <f>+E9+E12+E16</f>
        <v>11355</v>
      </c>
      <c r="F8" s="12">
        <f aca="true" t="shared" si="1" ref="F8:N8">+F9+F12+F16</f>
        <v>73625</v>
      </c>
      <c r="G8" s="12">
        <f t="shared" si="1"/>
        <v>101768</v>
      </c>
      <c r="H8" s="12">
        <f>+H9+H12+H16</f>
        <v>67131</v>
      </c>
      <c r="I8" s="12">
        <f>+I9+I12+I16</f>
        <v>15067</v>
      </c>
      <c r="J8" s="12">
        <f>+J9+J12+J16</f>
        <v>86991</v>
      </c>
      <c r="K8" s="12">
        <f>+K9+K12+K16</f>
        <v>65353</v>
      </c>
      <c r="L8" s="12">
        <f>+L9+L12+L16</f>
        <v>84918</v>
      </c>
      <c r="M8" s="12">
        <f t="shared" si="1"/>
        <v>28653</v>
      </c>
      <c r="N8" s="12">
        <f t="shared" si="1"/>
        <v>16901</v>
      </c>
      <c r="O8" s="12">
        <f>SUM(B8:N8)</f>
        <v>788374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14557</v>
      </c>
      <c r="C9" s="14">
        <v>12248</v>
      </c>
      <c r="D9" s="14">
        <v>9126</v>
      </c>
      <c r="E9" s="14">
        <v>1460</v>
      </c>
      <c r="F9" s="14">
        <v>9995</v>
      </c>
      <c r="G9" s="14">
        <v>15230</v>
      </c>
      <c r="H9" s="14">
        <v>12596</v>
      </c>
      <c r="I9" s="14">
        <v>2729</v>
      </c>
      <c r="J9" s="14">
        <v>9350</v>
      </c>
      <c r="K9" s="14">
        <v>10765</v>
      </c>
      <c r="L9" s="14">
        <v>10117</v>
      </c>
      <c r="M9" s="14">
        <v>4464</v>
      </c>
      <c r="N9" s="14">
        <v>2401</v>
      </c>
      <c r="O9" s="12">
        <f aca="true" t="shared" si="2" ref="O9:O19">SUM(B9:N9)</f>
        <v>115038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14557</v>
      </c>
      <c r="C10" s="14">
        <f>+C9-C11</f>
        <v>12248</v>
      </c>
      <c r="D10" s="14">
        <f>+D9-D11</f>
        <v>9126</v>
      </c>
      <c r="E10" s="14">
        <f>+E9-E11</f>
        <v>1460</v>
      </c>
      <c r="F10" s="14">
        <f aca="true" t="shared" si="3" ref="F10:N10">+F9-F11</f>
        <v>9995</v>
      </c>
      <c r="G10" s="14">
        <f t="shared" si="3"/>
        <v>15230</v>
      </c>
      <c r="H10" s="14">
        <f>+H9-H11</f>
        <v>12596</v>
      </c>
      <c r="I10" s="14">
        <f>+I9-I11</f>
        <v>2729</v>
      </c>
      <c r="J10" s="14">
        <f>+J9-J11</f>
        <v>9350</v>
      </c>
      <c r="K10" s="14">
        <f>+K9-K11</f>
        <v>10765</v>
      </c>
      <c r="L10" s="14">
        <f>+L9-L11</f>
        <v>10117</v>
      </c>
      <c r="M10" s="14">
        <f t="shared" si="3"/>
        <v>4464</v>
      </c>
      <c r="N10" s="14">
        <f t="shared" si="3"/>
        <v>2401</v>
      </c>
      <c r="O10" s="12">
        <f t="shared" si="2"/>
        <v>115038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76531</v>
      </c>
      <c r="C12" s="14">
        <f>C13+C14+C15</f>
        <v>50178</v>
      </c>
      <c r="D12" s="14">
        <f>D13+D14+D15</f>
        <v>62064</v>
      </c>
      <c r="E12" s="14">
        <f>E13+E14+E15</f>
        <v>9357</v>
      </c>
      <c r="F12" s="14">
        <f aca="true" t="shared" si="4" ref="F12:N12">F13+F14+F15</f>
        <v>59786</v>
      </c>
      <c r="G12" s="14">
        <f t="shared" si="4"/>
        <v>81363</v>
      </c>
      <c r="H12" s="14">
        <f>H13+H14+H15</f>
        <v>51435</v>
      </c>
      <c r="I12" s="14">
        <f>I13+I14+I15</f>
        <v>11598</v>
      </c>
      <c r="J12" s="14">
        <f>J13+J14+J15</f>
        <v>72836</v>
      </c>
      <c r="K12" s="14">
        <f>K13+K14+K15</f>
        <v>51163</v>
      </c>
      <c r="L12" s="14">
        <f>L13+L14+L15</f>
        <v>69815</v>
      </c>
      <c r="M12" s="14">
        <f t="shared" si="4"/>
        <v>22983</v>
      </c>
      <c r="N12" s="14">
        <f t="shared" si="4"/>
        <v>13891</v>
      </c>
      <c r="O12" s="12">
        <f t="shared" si="2"/>
        <v>633000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37717</v>
      </c>
      <c r="C13" s="14">
        <v>25317</v>
      </c>
      <c r="D13" s="14">
        <v>30560</v>
      </c>
      <c r="E13" s="14">
        <v>4631</v>
      </c>
      <c r="F13" s="14">
        <v>29328</v>
      </c>
      <c r="G13" s="14">
        <v>39540</v>
      </c>
      <c r="H13" s="14">
        <v>25711</v>
      </c>
      <c r="I13" s="14">
        <v>5753</v>
      </c>
      <c r="J13" s="14">
        <v>35839</v>
      </c>
      <c r="K13" s="14">
        <v>24060</v>
      </c>
      <c r="L13" s="14">
        <v>31339</v>
      </c>
      <c r="M13" s="14">
        <v>9856</v>
      </c>
      <c r="N13" s="14">
        <v>5796</v>
      </c>
      <c r="O13" s="12">
        <f t="shared" si="2"/>
        <v>305447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36131</v>
      </c>
      <c r="C14" s="14">
        <v>22428</v>
      </c>
      <c r="D14" s="14">
        <v>29743</v>
      </c>
      <c r="E14" s="14">
        <v>4320</v>
      </c>
      <c r="F14" s="14">
        <v>27956</v>
      </c>
      <c r="G14" s="14">
        <v>37668</v>
      </c>
      <c r="H14" s="14">
        <v>23636</v>
      </c>
      <c r="I14" s="14">
        <v>5321</v>
      </c>
      <c r="J14" s="14">
        <v>35156</v>
      </c>
      <c r="K14" s="14">
        <v>25255</v>
      </c>
      <c r="L14" s="14">
        <v>36252</v>
      </c>
      <c r="M14" s="14">
        <v>12276</v>
      </c>
      <c r="N14" s="14">
        <v>7714</v>
      </c>
      <c r="O14" s="12">
        <f t="shared" si="2"/>
        <v>303856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2683</v>
      </c>
      <c r="C15" s="14">
        <v>2433</v>
      </c>
      <c r="D15" s="14">
        <v>1761</v>
      </c>
      <c r="E15" s="14">
        <v>406</v>
      </c>
      <c r="F15" s="14">
        <v>2502</v>
      </c>
      <c r="G15" s="14">
        <v>4155</v>
      </c>
      <c r="H15" s="14">
        <v>2088</v>
      </c>
      <c r="I15" s="14">
        <v>524</v>
      </c>
      <c r="J15" s="14">
        <v>1841</v>
      </c>
      <c r="K15" s="14">
        <v>1848</v>
      </c>
      <c r="L15" s="14">
        <v>2224</v>
      </c>
      <c r="M15" s="14">
        <v>851</v>
      </c>
      <c r="N15" s="14">
        <v>381</v>
      </c>
      <c r="O15" s="12">
        <f t="shared" si="2"/>
        <v>23697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5159</v>
      </c>
      <c r="C16" s="14">
        <f>C17+C18+C19</f>
        <v>3332</v>
      </c>
      <c r="D16" s="14">
        <f>D17+D18+D19</f>
        <v>3417</v>
      </c>
      <c r="E16" s="14">
        <f>E17+E18+E19</f>
        <v>538</v>
      </c>
      <c r="F16" s="14">
        <f aca="true" t="shared" si="5" ref="F16:N16">F17+F18+F19</f>
        <v>3844</v>
      </c>
      <c r="G16" s="14">
        <f t="shared" si="5"/>
        <v>5175</v>
      </c>
      <c r="H16" s="14">
        <f>H17+H18+H19</f>
        <v>3100</v>
      </c>
      <c r="I16" s="14">
        <f>I17+I18+I19</f>
        <v>740</v>
      </c>
      <c r="J16" s="14">
        <f>J17+J18+J19</f>
        <v>4805</v>
      </c>
      <c r="K16" s="14">
        <f>K17+K18+K19</f>
        <v>3425</v>
      </c>
      <c r="L16" s="14">
        <f>L17+L18+L19</f>
        <v>4986</v>
      </c>
      <c r="M16" s="14">
        <f t="shared" si="5"/>
        <v>1206</v>
      </c>
      <c r="N16" s="14">
        <f t="shared" si="5"/>
        <v>609</v>
      </c>
      <c r="O16" s="12">
        <f t="shared" si="2"/>
        <v>40336</v>
      </c>
    </row>
    <row r="17" spans="1:26" ht="18.75" customHeight="1">
      <c r="A17" s="15" t="s">
        <v>16</v>
      </c>
      <c r="B17" s="14">
        <v>5137</v>
      </c>
      <c r="C17" s="14">
        <v>3324</v>
      </c>
      <c r="D17" s="14">
        <v>3410</v>
      </c>
      <c r="E17" s="14">
        <v>538</v>
      </c>
      <c r="F17" s="14">
        <v>3841</v>
      </c>
      <c r="G17" s="14">
        <v>5164</v>
      </c>
      <c r="H17" s="14">
        <v>3093</v>
      </c>
      <c r="I17" s="14">
        <v>737</v>
      </c>
      <c r="J17" s="14">
        <v>4797</v>
      </c>
      <c r="K17" s="14">
        <v>3420</v>
      </c>
      <c r="L17" s="14">
        <v>4974</v>
      </c>
      <c r="M17" s="14">
        <v>1203</v>
      </c>
      <c r="N17" s="14">
        <v>607</v>
      </c>
      <c r="O17" s="12">
        <f t="shared" si="2"/>
        <v>40245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6</v>
      </c>
      <c r="D18" s="14">
        <v>6</v>
      </c>
      <c r="E18" s="14">
        <v>0</v>
      </c>
      <c r="F18" s="14">
        <v>0</v>
      </c>
      <c r="G18" s="14">
        <v>5</v>
      </c>
      <c r="H18" s="14">
        <v>6</v>
      </c>
      <c r="I18" s="14">
        <v>1</v>
      </c>
      <c r="J18" s="14">
        <v>7</v>
      </c>
      <c r="K18" s="14">
        <v>3</v>
      </c>
      <c r="L18" s="14">
        <v>6</v>
      </c>
      <c r="M18" s="14">
        <v>1</v>
      </c>
      <c r="N18" s="14">
        <v>2</v>
      </c>
      <c r="O18" s="12">
        <f t="shared" si="2"/>
        <v>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2</v>
      </c>
      <c r="D19" s="14">
        <v>1</v>
      </c>
      <c r="E19" s="14">
        <v>0</v>
      </c>
      <c r="F19" s="14">
        <v>3</v>
      </c>
      <c r="G19" s="14">
        <v>6</v>
      </c>
      <c r="H19" s="14">
        <v>1</v>
      </c>
      <c r="I19" s="14">
        <v>2</v>
      </c>
      <c r="J19" s="14">
        <v>1</v>
      </c>
      <c r="K19" s="14">
        <v>2</v>
      </c>
      <c r="L19" s="14">
        <v>6</v>
      </c>
      <c r="M19" s="14">
        <v>2</v>
      </c>
      <c r="N19" s="14">
        <v>0</v>
      </c>
      <c r="O19" s="12">
        <f t="shared" si="2"/>
        <v>33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54131</v>
      </c>
      <c r="C20" s="18">
        <f>C21+C22+C23</f>
        <v>30337</v>
      </c>
      <c r="D20" s="18">
        <f>D21+D22+D23</f>
        <v>32518</v>
      </c>
      <c r="E20" s="18">
        <f>E21+E22+E23</f>
        <v>5547</v>
      </c>
      <c r="F20" s="18">
        <f aca="true" t="shared" si="6" ref="F20:N20">F21+F22+F23</f>
        <v>35784</v>
      </c>
      <c r="G20" s="18">
        <f t="shared" si="6"/>
        <v>44378</v>
      </c>
      <c r="H20" s="18">
        <f>H21+H22+H23</f>
        <v>32179</v>
      </c>
      <c r="I20" s="18">
        <f>I21+I22+I23</f>
        <v>7139</v>
      </c>
      <c r="J20" s="18">
        <f>J21+J22+J23</f>
        <v>49544</v>
      </c>
      <c r="K20" s="18">
        <f>K21+K22+K23</f>
        <v>30993</v>
      </c>
      <c r="L20" s="18">
        <f>L21+L22+L23</f>
        <v>55803</v>
      </c>
      <c r="M20" s="18">
        <f t="shared" si="6"/>
        <v>15197</v>
      </c>
      <c r="N20" s="18">
        <f t="shared" si="6"/>
        <v>8310</v>
      </c>
      <c r="O20" s="12">
        <f aca="true" t="shared" si="7" ref="O20:O26">SUM(B20:N20)</f>
        <v>401860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30961</v>
      </c>
      <c r="C21" s="14">
        <v>18838</v>
      </c>
      <c r="D21" s="14">
        <v>17988</v>
      </c>
      <c r="E21" s="14">
        <v>3202</v>
      </c>
      <c r="F21" s="14">
        <v>20958</v>
      </c>
      <c r="G21" s="14">
        <v>25509</v>
      </c>
      <c r="H21" s="14">
        <v>19078</v>
      </c>
      <c r="I21" s="14">
        <v>4356</v>
      </c>
      <c r="J21" s="14">
        <v>27961</v>
      </c>
      <c r="K21" s="14">
        <v>17211</v>
      </c>
      <c r="L21" s="14">
        <v>28866</v>
      </c>
      <c r="M21" s="14">
        <v>8010</v>
      </c>
      <c r="N21" s="14">
        <v>4057</v>
      </c>
      <c r="O21" s="12">
        <f t="shared" si="7"/>
        <v>226995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21917</v>
      </c>
      <c r="C22" s="14">
        <v>10630</v>
      </c>
      <c r="D22" s="14">
        <v>13896</v>
      </c>
      <c r="E22" s="14">
        <v>2221</v>
      </c>
      <c r="F22" s="14">
        <v>13878</v>
      </c>
      <c r="G22" s="14">
        <v>17460</v>
      </c>
      <c r="H22" s="14">
        <v>12319</v>
      </c>
      <c r="I22" s="14">
        <v>2607</v>
      </c>
      <c r="J22" s="14">
        <v>20705</v>
      </c>
      <c r="K22" s="14">
        <v>13063</v>
      </c>
      <c r="L22" s="14">
        <v>25802</v>
      </c>
      <c r="M22" s="14">
        <v>6823</v>
      </c>
      <c r="N22" s="14">
        <v>4111</v>
      </c>
      <c r="O22" s="12">
        <f t="shared" si="7"/>
        <v>165432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1253</v>
      </c>
      <c r="C23" s="14">
        <v>869</v>
      </c>
      <c r="D23" s="14">
        <v>634</v>
      </c>
      <c r="E23" s="14">
        <v>124</v>
      </c>
      <c r="F23" s="14">
        <v>948</v>
      </c>
      <c r="G23" s="14">
        <v>1409</v>
      </c>
      <c r="H23" s="14">
        <v>782</v>
      </c>
      <c r="I23" s="14">
        <v>176</v>
      </c>
      <c r="J23" s="14">
        <v>878</v>
      </c>
      <c r="K23" s="14">
        <v>719</v>
      </c>
      <c r="L23" s="14">
        <v>1135</v>
      </c>
      <c r="M23" s="14">
        <v>364</v>
      </c>
      <c r="N23" s="14">
        <v>142</v>
      </c>
      <c r="O23" s="12">
        <f t="shared" si="7"/>
        <v>9433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65488</v>
      </c>
      <c r="C24" s="14">
        <f>C25+C26</f>
        <v>43553</v>
      </c>
      <c r="D24" s="14">
        <f>D25+D26</f>
        <v>45577</v>
      </c>
      <c r="E24" s="14">
        <f>E25+E26</f>
        <v>8986</v>
      </c>
      <c r="F24" s="14">
        <f aca="true" t="shared" si="8" ref="F24:N24">F25+F26</f>
        <v>49959</v>
      </c>
      <c r="G24" s="14">
        <f t="shared" si="8"/>
        <v>68635</v>
      </c>
      <c r="H24" s="14">
        <f>H25+H26</f>
        <v>41551</v>
      </c>
      <c r="I24" s="14">
        <f>I25+I26</f>
        <v>9587</v>
      </c>
      <c r="J24" s="14">
        <f>J25+J26</f>
        <v>51398</v>
      </c>
      <c r="K24" s="14">
        <f>K25+K26</f>
        <v>42642</v>
      </c>
      <c r="L24" s="14">
        <f>L25+L26</f>
        <v>43563</v>
      </c>
      <c r="M24" s="14">
        <f t="shared" si="8"/>
        <v>12356</v>
      </c>
      <c r="N24" s="14">
        <f t="shared" si="8"/>
        <v>6303</v>
      </c>
      <c r="O24" s="12">
        <f t="shared" si="7"/>
        <v>489598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39205</v>
      </c>
      <c r="C25" s="14">
        <v>29207</v>
      </c>
      <c r="D25" s="14">
        <v>28830</v>
      </c>
      <c r="E25" s="14">
        <v>6192</v>
      </c>
      <c r="F25" s="14">
        <v>33046</v>
      </c>
      <c r="G25" s="14">
        <v>46763</v>
      </c>
      <c r="H25" s="14">
        <v>28382</v>
      </c>
      <c r="I25" s="14">
        <v>6879</v>
      </c>
      <c r="J25" s="14">
        <v>30502</v>
      </c>
      <c r="K25" s="14">
        <v>27532</v>
      </c>
      <c r="L25" s="14">
        <v>27587</v>
      </c>
      <c r="M25" s="14">
        <v>7724</v>
      </c>
      <c r="N25" s="14">
        <v>3661</v>
      </c>
      <c r="O25" s="12">
        <f t="shared" si="7"/>
        <v>315510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26283</v>
      </c>
      <c r="C26" s="14">
        <v>14346</v>
      </c>
      <c r="D26" s="14">
        <v>16747</v>
      </c>
      <c r="E26" s="14">
        <v>2794</v>
      </c>
      <c r="F26" s="14">
        <v>16913</v>
      </c>
      <c r="G26" s="14">
        <v>21872</v>
      </c>
      <c r="H26" s="14">
        <v>13169</v>
      </c>
      <c r="I26" s="14">
        <v>2708</v>
      </c>
      <c r="J26" s="14">
        <v>20896</v>
      </c>
      <c r="K26" s="14">
        <v>15110</v>
      </c>
      <c r="L26" s="14">
        <v>15976</v>
      </c>
      <c r="M26" s="14">
        <v>4632</v>
      </c>
      <c r="N26" s="14">
        <v>2642</v>
      </c>
      <c r="O26" s="12">
        <f t="shared" si="7"/>
        <v>174088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476466.30960000004</v>
      </c>
      <c r="C36" s="59">
        <f aca="true" t="shared" si="11" ref="C36:N36">C37+C38+C39+C40</f>
        <v>327379.4688</v>
      </c>
      <c r="D36" s="59">
        <f t="shared" si="11"/>
        <v>310069.7814</v>
      </c>
      <c r="E36" s="59">
        <f t="shared" si="11"/>
        <v>76610.3584</v>
      </c>
      <c r="F36" s="59">
        <f t="shared" si="11"/>
        <v>361734.89200000005</v>
      </c>
      <c r="G36" s="59">
        <f t="shared" si="11"/>
        <v>385066.53859999997</v>
      </c>
      <c r="H36" s="59">
        <f t="shared" si="11"/>
        <v>308830.61360000004</v>
      </c>
      <c r="I36" s="59">
        <f>I37+I38+I39+I40</f>
        <v>69575.8012</v>
      </c>
      <c r="J36" s="59">
        <f>J37+J38+J39+J40</f>
        <v>418993.4322</v>
      </c>
      <c r="K36" s="59">
        <f>K37+K38+K39+K40</f>
        <v>359355.2148</v>
      </c>
      <c r="L36" s="59">
        <f>L37+L38+L39+L40</f>
        <v>457986.8476</v>
      </c>
      <c r="M36" s="59">
        <f t="shared" si="11"/>
        <v>177606.709</v>
      </c>
      <c r="N36" s="59">
        <f t="shared" si="11"/>
        <v>84402.27339999999</v>
      </c>
      <c r="O36" s="59">
        <f>O37+O38+O39+O40</f>
        <v>3814078.2406</v>
      </c>
    </row>
    <row r="37" spans="1:15" ht="18.75" customHeight="1">
      <c r="A37" s="56" t="s">
        <v>49</v>
      </c>
      <c r="B37" s="53">
        <f aca="true" t="shared" si="12" ref="B37:N37">B29*B7</f>
        <v>471796.7296</v>
      </c>
      <c r="C37" s="53">
        <f t="shared" si="12"/>
        <v>320925.06879999995</v>
      </c>
      <c r="D37" s="53">
        <f t="shared" si="12"/>
        <v>299402.8114</v>
      </c>
      <c r="E37" s="53">
        <f t="shared" si="12"/>
        <v>76610.3584</v>
      </c>
      <c r="F37" s="53">
        <f t="shared" si="12"/>
        <v>358817.052</v>
      </c>
      <c r="G37" s="53">
        <f t="shared" si="12"/>
        <v>380291.2386</v>
      </c>
      <c r="H37" s="53">
        <f t="shared" si="12"/>
        <v>305330.30360000004</v>
      </c>
      <c r="I37" s="53">
        <f>I29*I7</f>
        <v>69575.8012</v>
      </c>
      <c r="J37" s="53">
        <f>J29*J7</f>
        <v>408453.5822</v>
      </c>
      <c r="K37" s="53">
        <f>K29*K7</f>
        <v>345329.5848</v>
      </c>
      <c r="L37" s="53">
        <f>L29*L7</f>
        <v>448068.1176</v>
      </c>
      <c r="M37" s="53">
        <f t="shared" si="12"/>
        <v>172355.699</v>
      </c>
      <c r="N37" s="53">
        <f t="shared" si="12"/>
        <v>82664.3734</v>
      </c>
      <c r="O37" s="55">
        <f>SUM(B37:N37)</f>
        <v>3739620.7206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6454.4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-58228</v>
      </c>
      <c r="C42" s="25">
        <f t="shared" si="15"/>
        <v>-48992</v>
      </c>
      <c r="D42" s="25">
        <f t="shared" si="15"/>
        <v>-45986.08</v>
      </c>
      <c r="E42" s="25">
        <f t="shared" si="15"/>
        <v>-5840</v>
      </c>
      <c r="F42" s="25">
        <f t="shared" si="15"/>
        <v>-40480</v>
      </c>
      <c r="G42" s="25">
        <f t="shared" si="15"/>
        <v>-61420</v>
      </c>
      <c r="H42" s="25">
        <f t="shared" si="15"/>
        <v>-50384</v>
      </c>
      <c r="I42" s="25">
        <f t="shared" si="15"/>
        <v>-12416</v>
      </c>
      <c r="J42" s="25">
        <f t="shared" si="15"/>
        <v>-37400</v>
      </c>
      <c r="K42" s="25">
        <f t="shared" si="15"/>
        <v>-57085.63</v>
      </c>
      <c r="L42" s="25">
        <f t="shared" si="15"/>
        <v>-40468</v>
      </c>
      <c r="M42" s="25">
        <f t="shared" si="15"/>
        <v>-17856</v>
      </c>
      <c r="N42" s="25">
        <f t="shared" si="15"/>
        <v>-11341.900000000001</v>
      </c>
      <c r="O42" s="25">
        <f t="shared" si="15"/>
        <v>-487897.61</v>
      </c>
    </row>
    <row r="43" spans="1:15" ht="18.75" customHeight="1">
      <c r="A43" s="17" t="s">
        <v>54</v>
      </c>
      <c r="B43" s="26">
        <f>B44+B45</f>
        <v>-58228</v>
      </c>
      <c r="C43" s="26">
        <f>C44+C45</f>
        <v>-48992</v>
      </c>
      <c r="D43" s="26">
        <f>D44+D45</f>
        <v>-36504</v>
      </c>
      <c r="E43" s="26">
        <f>E44+E45</f>
        <v>-5840</v>
      </c>
      <c r="F43" s="26">
        <f aca="true" t="shared" si="16" ref="F43:N43">F44+F45</f>
        <v>-39980</v>
      </c>
      <c r="G43" s="26">
        <f t="shared" si="16"/>
        <v>-60920</v>
      </c>
      <c r="H43" s="26">
        <f t="shared" si="16"/>
        <v>-50384</v>
      </c>
      <c r="I43" s="26">
        <f>I44+I45</f>
        <v>-10916</v>
      </c>
      <c r="J43" s="26">
        <f>J44+J45</f>
        <v>-37400</v>
      </c>
      <c r="K43" s="26">
        <f>K44+K45</f>
        <v>-43060</v>
      </c>
      <c r="L43" s="26">
        <f>L44+L45</f>
        <v>-40468</v>
      </c>
      <c r="M43" s="26">
        <f t="shared" si="16"/>
        <v>-17856</v>
      </c>
      <c r="N43" s="26">
        <f t="shared" si="16"/>
        <v>-9604</v>
      </c>
      <c r="O43" s="25">
        <f aca="true" t="shared" si="17" ref="O43:O62">SUM(B43:N43)</f>
        <v>-460152</v>
      </c>
    </row>
    <row r="44" spans="1:26" ht="18.75" customHeight="1">
      <c r="A44" s="13" t="s">
        <v>55</v>
      </c>
      <c r="B44" s="20">
        <f>ROUND(-B9*$D$3,2)</f>
        <v>-58228</v>
      </c>
      <c r="C44" s="20">
        <f>ROUND(-C9*$D$3,2)</f>
        <v>-48992</v>
      </c>
      <c r="D44" s="20">
        <f>ROUND(-D9*$D$3,2)</f>
        <v>-36504</v>
      </c>
      <c r="E44" s="20">
        <f>ROUND(-E9*$D$3,2)</f>
        <v>-5840</v>
      </c>
      <c r="F44" s="20">
        <f aca="true" t="shared" si="18" ref="F44:N44">ROUND(-F9*$D$3,2)</f>
        <v>-39980</v>
      </c>
      <c r="G44" s="20">
        <f t="shared" si="18"/>
        <v>-60920</v>
      </c>
      <c r="H44" s="20">
        <f t="shared" si="18"/>
        <v>-50384</v>
      </c>
      <c r="I44" s="20">
        <f>ROUND(-I9*$D$3,2)</f>
        <v>-10916</v>
      </c>
      <c r="J44" s="20">
        <f>ROUND(-J9*$D$3,2)</f>
        <v>-37400</v>
      </c>
      <c r="K44" s="20">
        <f>ROUND(-K9*$D$3,2)</f>
        <v>-43060</v>
      </c>
      <c r="L44" s="20">
        <f>ROUND(-L9*$D$3,2)</f>
        <v>-40468</v>
      </c>
      <c r="M44" s="20">
        <f t="shared" si="18"/>
        <v>-17856</v>
      </c>
      <c r="N44" s="20">
        <f t="shared" si="18"/>
        <v>-9604</v>
      </c>
      <c r="O44" s="46">
        <f t="shared" si="17"/>
        <v>-460152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-9482.08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-11982.08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-500-8982.08</f>
        <v>-9482.08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-11982.08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-19580.48</v>
      </c>
      <c r="L60" s="27">
        <v>0</v>
      </c>
      <c r="M60" s="27">
        <v>0</v>
      </c>
      <c r="N60" s="27">
        <v>-9101.2</v>
      </c>
      <c r="O60" s="20">
        <f t="shared" si="17"/>
        <v>-28681.68</v>
      </c>
    </row>
    <row r="61" spans="1:26" ht="15.75">
      <c r="A61" s="2" t="s">
        <v>67</v>
      </c>
      <c r="B61" s="29">
        <f aca="true" t="shared" si="21" ref="B61:N61">+B36+B42</f>
        <v>418238.30960000004</v>
      </c>
      <c r="C61" s="29">
        <f t="shared" si="21"/>
        <v>278387.4688</v>
      </c>
      <c r="D61" s="29">
        <f t="shared" si="21"/>
        <v>264083.70139999996</v>
      </c>
      <c r="E61" s="29">
        <f t="shared" si="21"/>
        <v>70770.3584</v>
      </c>
      <c r="F61" s="29">
        <f t="shared" si="21"/>
        <v>321254.89200000005</v>
      </c>
      <c r="G61" s="29">
        <f t="shared" si="21"/>
        <v>323646.53859999997</v>
      </c>
      <c r="H61" s="29">
        <f t="shared" si="21"/>
        <v>258446.61360000004</v>
      </c>
      <c r="I61" s="29">
        <f t="shared" si="21"/>
        <v>57159.8012</v>
      </c>
      <c r="J61" s="29">
        <f>+J36+J42</f>
        <v>381593.4322</v>
      </c>
      <c r="K61" s="29">
        <f>+K36+K42</f>
        <v>302269.5848</v>
      </c>
      <c r="L61" s="29">
        <f>+L36+L42</f>
        <v>417518.8476</v>
      </c>
      <c r="M61" s="29">
        <f t="shared" si="21"/>
        <v>159750.709</v>
      </c>
      <c r="N61" s="29">
        <f t="shared" si="21"/>
        <v>73060.37339999998</v>
      </c>
      <c r="O61" s="29">
        <f>SUM(B61:N61)</f>
        <v>3326180.6305999993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-5554.85</v>
      </c>
      <c r="L62" s="47">
        <v>0</v>
      </c>
      <c r="M62" s="47">
        <v>0</v>
      </c>
      <c r="N62" s="47">
        <v>-7363.3</v>
      </c>
      <c r="O62" s="47">
        <f t="shared" si="17"/>
        <v>-12918.150000000001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418238.31999999995</v>
      </c>
      <c r="C64" s="36">
        <f aca="true" t="shared" si="22" ref="C64:N64">SUM(C65:C78)</f>
        <v>278387.47</v>
      </c>
      <c r="D64" s="36">
        <f t="shared" si="22"/>
        <v>264083.7</v>
      </c>
      <c r="E64" s="36">
        <f t="shared" si="22"/>
        <v>70770.36</v>
      </c>
      <c r="F64" s="36">
        <f t="shared" si="22"/>
        <v>321254.89</v>
      </c>
      <c r="G64" s="36">
        <f t="shared" si="22"/>
        <v>323646.54</v>
      </c>
      <c r="H64" s="36">
        <f t="shared" si="22"/>
        <v>258446.61</v>
      </c>
      <c r="I64" s="36">
        <f t="shared" si="22"/>
        <v>57159.8</v>
      </c>
      <c r="J64" s="36">
        <f t="shared" si="22"/>
        <v>381593.43</v>
      </c>
      <c r="K64" s="36">
        <f t="shared" si="22"/>
        <v>302269.58</v>
      </c>
      <c r="L64" s="36">
        <f t="shared" si="22"/>
        <v>417518.85</v>
      </c>
      <c r="M64" s="36">
        <f t="shared" si="22"/>
        <v>159750.71</v>
      </c>
      <c r="N64" s="36">
        <f t="shared" si="22"/>
        <v>73060.37</v>
      </c>
      <c r="O64" s="29">
        <f>SUM(O65:O78)</f>
        <v>3326180.6300000004</v>
      </c>
    </row>
    <row r="65" spans="1:16" ht="18.75" customHeight="1">
      <c r="A65" s="17" t="s">
        <v>69</v>
      </c>
      <c r="B65" s="36">
        <v>78141.15</v>
      </c>
      <c r="C65" s="36">
        <v>77639.89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155781.03999999998</v>
      </c>
      <c r="P65"/>
    </row>
    <row r="66" spans="1:16" ht="18.75" customHeight="1">
      <c r="A66" s="17" t="s">
        <v>70</v>
      </c>
      <c r="B66" s="36">
        <v>340097.17</v>
      </c>
      <c r="C66" s="36">
        <v>200747.58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540844.75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264083.7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264083.7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70770.36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70770.36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f>318337.05+2917.84</f>
        <v>321254.89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321254.89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323646.54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323646.54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258446.61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258446.61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57159.8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57159.8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381593.43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381593.43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302269.58</f>
        <v>302269.58</v>
      </c>
      <c r="L74" s="35">
        <v>0</v>
      </c>
      <c r="M74" s="35">
        <v>0</v>
      </c>
      <c r="N74" s="35">
        <v>0</v>
      </c>
      <c r="O74" s="29">
        <f t="shared" si="23"/>
        <v>302269.58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417518.85</v>
      </c>
      <c r="M75" s="35">
        <v>0</v>
      </c>
      <c r="N75" s="35">
        <v>0</v>
      </c>
      <c r="O75" s="26">
        <f t="shared" si="23"/>
        <v>417518.85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159750.71</v>
      </c>
      <c r="N76" s="35">
        <v>0</v>
      </c>
      <c r="O76" s="29">
        <f t="shared" si="23"/>
        <v>159750.71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73060.37</f>
        <v>73060.37</v>
      </c>
      <c r="O77" s="26">
        <f t="shared" si="23"/>
        <v>73060.37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2.473433736054657</v>
      </c>
      <c r="C82" s="44">
        <v>2.613865110050076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2018-09-27T19:08:23Z</dcterms:modified>
  <cp:category/>
  <cp:version/>
  <cp:contentType/>
  <cp:contentStatus/>
</cp:coreProperties>
</file>