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<sst xmlns="http://schemas.openxmlformats.org/spreadsheetml/2006/main" count="112" uniqueCount="110">
  <si>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</si>
  <si>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</si>
  <si>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</si>
  <si>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</si>
  <si>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</si>
  <si>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</si>
  <si>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</si>
  <si>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</si>
  <si>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</si>
  <si>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</si>
  <si>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</si>
  <si>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</si>
  <si>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</si>
  <si>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</si>
  <si>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</si>
  <si>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</si>
  <si>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</si>
  <si>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</si>
  <si>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</si>
  <si>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</si>
  <si>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</si>
  <si>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</si>
  <si>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</si>
  <si>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</si>
  <si>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</si>
  <si>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</si>
  <si>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</si>
  <si>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</si>
  <si>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</si>
  <si>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</si>
  <si>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</si>
  <si>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</si>
  <si>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</si>
  <si>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</si>
  <si>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</si>
  <si>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</si>
  <si>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</si>
  <si>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</si>
  <si>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</si>
  <si>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</si>
  <si>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</si>
  <si>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</si>
  <si>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</si>
  <si>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</si>
  <si>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</si>
  <si>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</si>
  <si>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</si>
  <si>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</si>
  <si>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</si>
  <si>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</si>
  <si>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</si>
  <si>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</si>
  <si>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</si>
  <si>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</si>
  <si>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</si>
  <si>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</si>
  <si>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</si>
  <si>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</si>
  <si>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</si>
  <si>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</si>
  <si>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</si>
  <si>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</si>
  <si>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</si>
  <si>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</si>
  <si>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</si>
  <si>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</si>
  <si>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</si>
  <si>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</si>
  <si>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</si>
  <si>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</si>
  <si>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</si>
  <si>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</si>
  <si>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</si>
  <si>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</si>
  <si>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</si>
  <si>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</si>
  <si>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</si>
  <si>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</si>
  <si>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</si>
  <si>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</si>
  <si>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</si>
  <si>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</si>
  <si>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</si>
  <si>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</si>
  <si>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</si>
  <si>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</si>
  <si>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</si>
  <si>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</si>
  <si>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</si>
  <si>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</si>
  <si>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</si>
  <si>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</si>
  <si>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</si>
  <si>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</si>
  <si>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</si>
  <si>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</si>
  <si>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</si>
  <si>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</si>
  <si>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</si>
  <si>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</si>
  <si>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</si>
  <si>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</si>
  <si>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</si>
  <si>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</si>
  <si>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</si>
  <si>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</si>
  <si>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</si>
  <si>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</si>
  <si>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</si>
  <si>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19/09/18 - VENCIMENTO 26/09/18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</si>
</sst>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529159</v>
      </c>
      <c r="C7" s="10">
        <f>C8+C20+C24</f>
        <v>379083</v>
      </c>
      <c r="D7" s="10">
        <f>D8+D20+D24</f>
        <v>395050</v>
      </c>
      <c r="E7" s="10">
        <f>E8+E20+E24</f>
        <v>66762</v>
      </c>
      <c r="F7" s="10">
        <f aca="true" t="shared" si="0" ref="F7:N7">F8+F20+F24</f>
        <v>354902</v>
      </c>
      <c r="G7" s="10">
        <f t="shared" si="0"/>
        <v>542914</v>
      </c>
      <c r="H7" s="10">
        <f>H8+H20+H24</f>
        <v>368866</v>
      </c>
      <c r="I7" s="10">
        <f>I8+I20+I24</f>
        <v>94172</v>
      </c>
      <c r="J7" s="10">
        <f>J8+J20+J24</f>
        <v>428357</v>
      </c>
      <c r="K7" s="10">
        <f>K8+K20+K24</f>
        <v>319844</v>
      </c>
      <c r="L7" s="10">
        <f>L8+L20+L24</f>
        <v>382846</v>
      </c>
      <c r="M7" s="10">
        <f t="shared" si="0"/>
        <v>156508</v>
      </c>
      <c r="N7" s="10">
        <f t="shared" si="0"/>
        <v>95997</v>
      </c>
      <c r="O7" s="10">
        <f>+O8+O20+O24</f>
        <v>4114460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224751</v>
      </c>
      <c r="C8" s="12">
        <f>+C9+C12+C16</f>
        <v>174236</v>
      </c>
      <c r="D8" s="12">
        <f>+D9+D12+D16</f>
        <v>194965</v>
      </c>
      <c r="E8" s="12">
        <f>+E9+E12+E16</f>
        <v>29550</v>
      </c>
      <c r="F8" s="12">
        <f aca="true" t="shared" si="1" ref="F8:N8">+F9+F12+F16</f>
        <v>164774</v>
      </c>
      <c r="G8" s="12">
        <f t="shared" si="1"/>
        <v>256309</v>
      </c>
      <c r="H8" s="12">
        <f>+H9+H12+H16</f>
        <v>169129</v>
      </c>
      <c r="I8" s="12">
        <f>+I9+I12+I16</f>
        <v>45164</v>
      </c>
      <c r="J8" s="12">
        <f>+J9+J12+J16</f>
        <v>201585</v>
      </c>
      <c r="K8" s="12">
        <f>+K9+K12+K16</f>
        <v>147570</v>
      </c>
      <c r="L8" s="12">
        <f>+L9+L12+L16</f>
        <v>169191</v>
      </c>
      <c r="M8" s="12">
        <f t="shared" si="1"/>
        <v>78881</v>
      </c>
      <c r="N8" s="12">
        <f t="shared" si="1"/>
        <v>49723</v>
      </c>
      <c r="O8" s="12">
        <f>SUM(B8:N8)</f>
        <v>1905828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18264</v>
      </c>
      <c r="C9" s="14">
        <v>18103</v>
      </c>
      <c r="D9" s="14">
        <v>12243</v>
      </c>
      <c r="E9" s="14">
        <v>2268</v>
      </c>
      <c r="F9" s="14">
        <v>11318</v>
      </c>
      <c r="G9" s="14">
        <v>19435</v>
      </c>
      <c r="H9" s="14">
        <v>17974</v>
      </c>
      <c r="I9" s="14">
        <v>4814</v>
      </c>
      <c r="J9" s="14">
        <v>10607</v>
      </c>
      <c r="K9" s="14">
        <v>13964</v>
      </c>
      <c r="L9" s="14">
        <v>11381</v>
      </c>
      <c r="M9" s="14">
        <v>7593</v>
      </c>
      <c r="N9" s="14">
        <v>5171</v>
      </c>
      <c r="O9" s="12">
        <f aca="true" t="shared" si="2" ref="O9:O19">SUM(B9:N9)</f>
        <v>153135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18264</v>
      </c>
      <c r="C10" s="14">
        <f>+C9-C11</f>
        <v>18103</v>
      </c>
      <c r="D10" s="14">
        <f>+D9-D11</f>
        <v>12243</v>
      </c>
      <c r="E10" s="14">
        <f>+E9-E11</f>
        <v>2268</v>
      </c>
      <c r="F10" s="14">
        <f aca="true" t="shared" si="3" ref="F10:N10">+F9-F11</f>
        <v>11318</v>
      </c>
      <c r="G10" s="14">
        <f t="shared" si="3"/>
        <v>19435</v>
      </c>
      <c r="H10" s="14">
        <f>+H9-H11</f>
        <v>17974</v>
      </c>
      <c r="I10" s="14">
        <f>+I9-I11</f>
        <v>4814</v>
      </c>
      <c r="J10" s="14">
        <f>+J9-J11</f>
        <v>10607</v>
      </c>
      <c r="K10" s="14">
        <f>+K9-K11</f>
        <v>13964</v>
      </c>
      <c r="L10" s="14">
        <f>+L9-L11</f>
        <v>11381</v>
      </c>
      <c r="M10" s="14">
        <f t="shared" si="3"/>
        <v>7593</v>
      </c>
      <c r="N10" s="14">
        <f t="shared" si="3"/>
        <v>5171</v>
      </c>
      <c r="O10" s="12">
        <f t="shared" si="2"/>
        <v>153135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196519</v>
      </c>
      <c r="C12" s="14">
        <f>C13+C14+C15</f>
        <v>148661</v>
      </c>
      <c r="D12" s="14">
        <f>D13+D14+D15</f>
        <v>174879</v>
      </c>
      <c r="E12" s="14">
        <f>E13+E14+E15</f>
        <v>26088</v>
      </c>
      <c r="F12" s="14">
        <f aca="true" t="shared" si="4" ref="F12:N12">F13+F14+F15</f>
        <v>145907</v>
      </c>
      <c r="G12" s="14">
        <f t="shared" si="4"/>
        <v>224699</v>
      </c>
      <c r="H12" s="14">
        <f>H13+H14+H15</f>
        <v>143933</v>
      </c>
      <c r="I12" s="14">
        <f>I13+I14+I15</f>
        <v>38506</v>
      </c>
      <c r="J12" s="14">
        <f>J13+J14+J15</f>
        <v>181163</v>
      </c>
      <c r="K12" s="14">
        <f>K13+K14+K15</f>
        <v>127011</v>
      </c>
      <c r="L12" s="14">
        <f>L13+L14+L15</f>
        <v>149272</v>
      </c>
      <c r="M12" s="14">
        <f t="shared" si="4"/>
        <v>68116</v>
      </c>
      <c r="N12" s="14">
        <f t="shared" si="4"/>
        <v>42901</v>
      </c>
      <c r="O12" s="12">
        <f t="shared" si="2"/>
        <v>1667655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93397</v>
      </c>
      <c r="C13" s="14">
        <v>70576</v>
      </c>
      <c r="D13" s="14">
        <v>81536</v>
      </c>
      <c r="E13" s="14">
        <v>12275</v>
      </c>
      <c r="F13" s="14">
        <v>66777</v>
      </c>
      <c r="G13" s="14">
        <v>103842</v>
      </c>
      <c r="H13" s="14">
        <v>69447</v>
      </c>
      <c r="I13" s="14">
        <v>18817</v>
      </c>
      <c r="J13" s="14">
        <v>86547</v>
      </c>
      <c r="K13" s="14">
        <v>59440</v>
      </c>
      <c r="L13" s="14">
        <v>69423</v>
      </c>
      <c r="M13" s="14">
        <v>31058</v>
      </c>
      <c r="N13" s="14">
        <v>18971</v>
      </c>
      <c r="O13" s="12">
        <f t="shared" si="2"/>
        <v>782106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92884</v>
      </c>
      <c r="C14" s="14">
        <v>66418</v>
      </c>
      <c r="D14" s="14">
        <v>86209</v>
      </c>
      <c r="E14" s="14">
        <v>12126</v>
      </c>
      <c r="F14" s="14">
        <v>69307</v>
      </c>
      <c r="G14" s="14">
        <v>103955</v>
      </c>
      <c r="H14" s="14">
        <v>65134</v>
      </c>
      <c r="I14" s="14">
        <v>17335</v>
      </c>
      <c r="J14" s="14">
        <v>87332</v>
      </c>
      <c r="K14" s="14">
        <v>60598</v>
      </c>
      <c r="L14" s="14">
        <v>72285</v>
      </c>
      <c r="M14" s="14">
        <v>33330</v>
      </c>
      <c r="N14" s="14">
        <v>21961</v>
      </c>
      <c r="O14" s="12">
        <f t="shared" si="2"/>
        <v>788874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10238</v>
      </c>
      <c r="C15" s="14">
        <v>11667</v>
      </c>
      <c r="D15" s="14">
        <v>7134</v>
      </c>
      <c r="E15" s="14">
        <v>1687</v>
      </c>
      <c r="F15" s="14">
        <v>9823</v>
      </c>
      <c r="G15" s="14">
        <v>16902</v>
      </c>
      <c r="H15" s="14">
        <v>9352</v>
      </c>
      <c r="I15" s="14">
        <v>2354</v>
      </c>
      <c r="J15" s="14">
        <v>7284</v>
      </c>
      <c r="K15" s="14">
        <v>6973</v>
      </c>
      <c r="L15" s="14">
        <v>7564</v>
      </c>
      <c r="M15" s="14">
        <v>3728</v>
      </c>
      <c r="N15" s="14">
        <v>1969</v>
      </c>
      <c r="O15" s="12">
        <f t="shared" si="2"/>
        <v>96675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9968</v>
      </c>
      <c r="C16" s="14">
        <f>C17+C18+C19</f>
        <v>7472</v>
      </c>
      <c r="D16" s="14">
        <f>D17+D18+D19</f>
        <v>7843</v>
      </c>
      <c r="E16" s="14">
        <f>E17+E18+E19</f>
        <v>1194</v>
      </c>
      <c r="F16" s="14">
        <f aca="true" t="shared" si="5" ref="F16:N16">F17+F18+F19</f>
        <v>7549</v>
      </c>
      <c r="G16" s="14">
        <f t="shared" si="5"/>
        <v>12175</v>
      </c>
      <c r="H16" s="14">
        <f>H17+H18+H19</f>
        <v>7222</v>
      </c>
      <c r="I16" s="14">
        <f>I17+I18+I19</f>
        <v>1844</v>
      </c>
      <c r="J16" s="14">
        <f>J17+J18+J19</f>
        <v>9815</v>
      </c>
      <c r="K16" s="14">
        <f>K17+K18+K19</f>
        <v>6595</v>
      </c>
      <c r="L16" s="14">
        <f>L17+L18+L19</f>
        <v>8538</v>
      </c>
      <c r="M16" s="14">
        <f t="shared" si="5"/>
        <v>3172</v>
      </c>
      <c r="N16" s="14">
        <f t="shared" si="5"/>
        <v>1651</v>
      </c>
      <c r="O16" s="12">
        <f t="shared" si="2"/>
        <v>85038</v>
      </c>
    </row>
    <row r="17" spans="1:26" ht="18.75" customHeight="1">
      <c r="A17" s="15" t="s">
        <v>16</v>
      </c>
      <c r="B17" s="14">
        <v>9937</v>
      </c>
      <c r="C17" s="14">
        <v>7454</v>
      </c>
      <c r="D17" s="14">
        <v>7822</v>
      </c>
      <c r="E17" s="14">
        <v>1192</v>
      </c>
      <c r="F17" s="14">
        <v>7539</v>
      </c>
      <c r="G17" s="14">
        <v>12157</v>
      </c>
      <c r="H17" s="14">
        <v>7201</v>
      </c>
      <c r="I17" s="14">
        <v>1842</v>
      </c>
      <c r="J17" s="14">
        <v>9795</v>
      </c>
      <c r="K17" s="14">
        <v>6578</v>
      </c>
      <c r="L17" s="14">
        <v>8505</v>
      </c>
      <c r="M17" s="14">
        <v>3158</v>
      </c>
      <c r="N17" s="14">
        <v>1646</v>
      </c>
      <c r="O17" s="12">
        <f t="shared" si="2"/>
        <v>84826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22</v>
      </c>
      <c r="C18" s="14">
        <v>14</v>
      </c>
      <c r="D18" s="14">
        <v>17</v>
      </c>
      <c r="E18" s="14">
        <v>1</v>
      </c>
      <c r="F18" s="14">
        <v>3</v>
      </c>
      <c r="G18" s="14">
        <v>9</v>
      </c>
      <c r="H18" s="14">
        <v>12</v>
      </c>
      <c r="I18" s="14">
        <v>1</v>
      </c>
      <c r="J18" s="14">
        <v>14</v>
      </c>
      <c r="K18" s="14">
        <v>9</v>
      </c>
      <c r="L18" s="14">
        <v>17</v>
      </c>
      <c r="M18" s="14">
        <v>5</v>
      </c>
      <c r="N18" s="14">
        <v>3</v>
      </c>
      <c r="O18" s="12">
        <f t="shared" si="2"/>
        <v>127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9</v>
      </c>
      <c r="C19" s="14">
        <v>4</v>
      </c>
      <c r="D19" s="14">
        <v>4</v>
      </c>
      <c r="E19" s="14">
        <v>1</v>
      </c>
      <c r="F19" s="14">
        <v>7</v>
      </c>
      <c r="G19" s="14">
        <v>9</v>
      </c>
      <c r="H19" s="14">
        <v>9</v>
      </c>
      <c r="I19" s="14">
        <v>1</v>
      </c>
      <c r="J19" s="14">
        <v>6</v>
      </c>
      <c r="K19" s="14">
        <v>8</v>
      </c>
      <c r="L19" s="14">
        <v>16</v>
      </c>
      <c r="M19" s="14">
        <v>9</v>
      </c>
      <c r="N19" s="14">
        <v>2</v>
      </c>
      <c r="O19" s="12">
        <f t="shared" si="2"/>
        <v>85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142717</v>
      </c>
      <c r="C20" s="18">
        <f>C21+C22+C23</f>
        <v>87444</v>
      </c>
      <c r="D20" s="18">
        <f>D21+D22+D23</f>
        <v>82936</v>
      </c>
      <c r="E20" s="18">
        <f>E21+E22+E23</f>
        <v>14299</v>
      </c>
      <c r="F20" s="18">
        <f aca="true" t="shared" si="6" ref="F20:N20">F21+F22+F23</f>
        <v>77293</v>
      </c>
      <c r="G20" s="18">
        <f t="shared" si="6"/>
        <v>118397</v>
      </c>
      <c r="H20" s="18">
        <f>H21+H22+H23</f>
        <v>92531</v>
      </c>
      <c r="I20" s="18">
        <f>I21+I22+I23</f>
        <v>23187</v>
      </c>
      <c r="J20" s="18">
        <f>J21+J22+J23</f>
        <v>109103</v>
      </c>
      <c r="K20" s="18">
        <f>K21+K22+K23</f>
        <v>76276</v>
      </c>
      <c r="L20" s="18">
        <f>L21+L22+L23</f>
        <v>116114</v>
      </c>
      <c r="M20" s="18">
        <f t="shared" si="6"/>
        <v>44100</v>
      </c>
      <c r="N20" s="18">
        <f t="shared" si="6"/>
        <v>26186</v>
      </c>
      <c r="O20" s="12">
        <f aca="true" t="shared" si="7" ref="O20:O26">SUM(B20:N20)</f>
        <v>1010583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74217</v>
      </c>
      <c r="C21" s="14">
        <v>48399</v>
      </c>
      <c r="D21" s="14">
        <v>43870</v>
      </c>
      <c r="E21" s="14">
        <v>7789</v>
      </c>
      <c r="F21" s="14">
        <v>40530</v>
      </c>
      <c r="G21" s="14">
        <v>62744</v>
      </c>
      <c r="H21" s="14">
        <v>50835</v>
      </c>
      <c r="I21" s="14">
        <v>13045</v>
      </c>
      <c r="J21" s="14">
        <v>57788</v>
      </c>
      <c r="K21" s="14">
        <v>40389</v>
      </c>
      <c r="L21" s="14">
        <v>59613</v>
      </c>
      <c r="M21" s="14">
        <v>22640</v>
      </c>
      <c r="N21" s="14">
        <v>13144</v>
      </c>
      <c r="O21" s="12">
        <f t="shared" si="7"/>
        <v>535003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63301</v>
      </c>
      <c r="C22" s="14">
        <v>34788</v>
      </c>
      <c r="D22" s="14">
        <v>36518</v>
      </c>
      <c r="E22" s="14">
        <v>5876</v>
      </c>
      <c r="F22" s="14">
        <v>33241</v>
      </c>
      <c r="G22" s="14">
        <v>49841</v>
      </c>
      <c r="H22" s="14">
        <v>38203</v>
      </c>
      <c r="I22" s="14">
        <v>9266</v>
      </c>
      <c r="J22" s="14">
        <v>47563</v>
      </c>
      <c r="K22" s="14">
        <v>33062</v>
      </c>
      <c r="L22" s="14">
        <v>52466</v>
      </c>
      <c r="M22" s="14">
        <v>19715</v>
      </c>
      <c r="N22" s="14">
        <v>12207</v>
      </c>
      <c r="O22" s="12">
        <f t="shared" si="7"/>
        <v>436047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5199</v>
      </c>
      <c r="C23" s="14">
        <v>4257</v>
      </c>
      <c r="D23" s="14">
        <v>2548</v>
      </c>
      <c r="E23" s="14">
        <v>634</v>
      </c>
      <c r="F23" s="14">
        <v>3522</v>
      </c>
      <c r="G23" s="14">
        <v>5812</v>
      </c>
      <c r="H23" s="14">
        <v>3493</v>
      </c>
      <c r="I23" s="14">
        <v>876</v>
      </c>
      <c r="J23" s="14">
        <v>3752</v>
      </c>
      <c r="K23" s="14">
        <v>2825</v>
      </c>
      <c r="L23" s="14">
        <v>4035</v>
      </c>
      <c r="M23" s="14">
        <v>1745</v>
      </c>
      <c r="N23" s="14">
        <v>835</v>
      </c>
      <c r="O23" s="12">
        <f t="shared" si="7"/>
        <v>39533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161691</v>
      </c>
      <c r="C24" s="14">
        <f>C25+C26</f>
        <v>117403</v>
      </c>
      <c r="D24" s="14">
        <f>D25+D26</f>
        <v>117149</v>
      </c>
      <c r="E24" s="14">
        <f>E25+E26</f>
        <v>22913</v>
      </c>
      <c r="F24" s="14">
        <f aca="true" t="shared" si="8" ref="F24:N24">F25+F26</f>
        <v>112835</v>
      </c>
      <c r="G24" s="14">
        <f t="shared" si="8"/>
        <v>168208</v>
      </c>
      <c r="H24" s="14">
        <f>H25+H26</f>
        <v>107206</v>
      </c>
      <c r="I24" s="14">
        <f>I25+I26</f>
        <v>25821</v>
      </c>
      <c r="J24" s="14">
        <f>J25+J26</f>
        <v>117669</v>
      </c>
      <c r="K24" s="14">
        <f>K25+K26</f>
        <v>95998</v>
      </c>
      <c r="L24" s="14">
        <f>L25+L26</f>
        <v>97541</v>
      </c>
      <c r="M24" s="14">
        <f t="shared" si="8"/>
        <v>33527</v>
      </c>
      <c r="N24" s="14">
        <f t="shared" si="8"/>
        <v>20088</v>
      </c>
      <c r="O24" s="12">
        <f t="shared" si="7"/>
        <v>1198049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78999</v>
      </c>
      <c r="C25" s="14">
        <v>64666</v>
      </c>
      <c r="D25" s="14">
        <v>62597</v>
      </c>
      <c r="E25" s="14">
        <v>13429</v>
      </c>
      <c r="F25" s="14">
        <v>62086</v>
      </c>
      <c r="G25" s="14">
        <v>97454</v>
      </c>
      <c r="H25" s="14">
        <v>63520</v>
      </c>
      <c r="I25" s="14">
        <v>16205</v>
      </c>
      <c r="J25" s="14">
        <v>58229</v>
      </c>
      <c r="K25" s="14">
        <v>51967</v>
      </c>
      <c r="L25" s="14">
        <v>50817</v>
      </c>
      <c r="M25" s="14">
        <v>17400</v>
      </c>
      <c r="N25" s="14">
        <v>9212</v>
      </c>
      <c r="O25" s="12">
        <f t="shared" si="7"/>
        <v>646581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82692</v>
      </c>
      <c r="C26" s="14">
        <v>52737</v>
      </c>
      <c r="D26" s="14">
        <v>54552</v>
      </c>
      <c r="E26" s="14">
        <v>9484</v>
      </c>
      <c r="F26" s="14">
        <v>50749</v>
      </c>
      <c r="G26" s="14">
        <v>70754</v>
      </c>
      <c r="H26" s="14">
        <v>43686</v>
      </c>
      <c r="I26" s="14">
        <v>9616</v>
      </c>
      <c r="J26" s="14">
        <v>59440</v>
      </c>
      <c r="K26" s="14">
        <v>44031</v>
      </c>
      <c r="L26" s="14">
        <v>46724</v>
      </c>
      <c r="M26" s="14">
        <v>16127</v>
      </c>
      <c r="N26" s="14">
        <v>10876</v>
      </c>
      <c r="O26" s="12">
        <f t="shared" si="7"/>
        <v>551468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1161199.4904</v>
      </c>
      <c r="C36" s="60">
        <f aca="true" t="shared" si="11" ref="C36:N36">C37+C38+C39+C40</f>
        <v>877625.0423</v>
      </c>
      <c r="D36" s="60">
        <f t="shared" si="11"/>
        <v>785241.505</v>
      </c>
      <c r="E36" s="60">
        <f t="shared" si="11"/>
        <v>197568.7866</v>
      </c>
      <c r="F36" s="60">
        <f t="shared" si="11"/>
        <v>801979.693</v>
      </c>
      <c r="G36" s="60">
        <f t="shared" si="11"/>
        <v>966058.8284</v>
      </c>
      <c r="H36" s="60">
        <f t="shared" si="11"/>
        <v>803054.2516000001</v>
      </c>
      <c r="I36" s="60">
        <f>I37+I38+I39+I40</f>
        <v>206086.00480000002</v>
      </c>
      <c r="J36" s="60">
        <f>J37+J38+J39+J40</f>
        <v>941530.9538</v>
      </c>
      <c r="K36" s="60">
        <f>K37+K38+K39+K40</f>
        <v>808710.0324</v>
      </c>
      <c r="L36" s="60">
        <f>L37+L38+L39+L40</f>
        <v>940770.4944</v>
      </c>
      <c r="M36" s="60">
        <f t="shared" si="11"/>
        <v>485182.792</v>
      </c>
      <c r="N36" s="60">
        <f t="shared" si="11"/>
        <v>253547.63069999998</v>
      </c>
      <c r="O36" s="60">
        <f>O37+O38+O39+O40</f>
        <v>9228555.505399998</v>
      </c>
    </row>
    <row r="37" spans="1:15" ht="18.75" customHeight="1">
      <c r="A37" s="57" t="s">
        <v>49</v>
      </c>
      <c r="B37" s="54">
        <f aca="true" t="shared" si="12" ref="B37:N37">B29*B7</f>
        <v>1156529.9104</v>
      </c>
      <c r="C37" s="54">
        <f t="shared" si="12"/>
        <v>871170.6423</v>
      </c>
      <c r="D37" s="54">
        <f t="shared" si="12"/>
        <v>774574.535</v>
      </c>
      <c r="E37" s="54">
        <f t="shared" si="12"/>
        <v>197568.7866</v>
      </c>
      <c r="F37" s="54">
        <f t="shared" si="12"/>
        <v>799061.853</v>
      </c>
      <c r="G37" s="54">
        <f t="shared" si="12"/>
        <v>961283.5284</v>
      </c>
      <c r="H37" s="54">
        <f t="shared" si="12"/>
        <v>799553.9416</v>
      </c>
      <c r="I37" s="54">
        <f>I29*I7</f>
        <v>206086.00480000002</v>
      </c>
      <c r="J37" s="54">
        <f>J29*J7</f>
        <v>930991.1038</v>
      </c>
      <c r="K37" s="54">
        <f>K29*K7</f>
        <v>794684.4024</v>
      </c>
      <c r="L37" s="54">
        <f>L29*L7</f>
        <v>930851.7644</v>
      </c>
      <c r="M37" s="54">
        <f t="shared" si="12"/>
        <v>479931.782</v>
      </c>
      <c r="N37" s="54">
        <f t="shared" si="12"/>
        <v>251809.7307</v>
      </c>
      <c r="O37" s="56">
        <f>SUM(B37:N37)</f>
        <v>9154097.985399999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4669.58</v>
      </c>
      <c r="C40" s="54">
        <v>6454.4</v>
      </c>
      <c r="D40" s="54">
        <v>10666.97</v>
      </c>
      <c r="E40" s="54">
        <v>0</v>
      </c>
      <c r="F40" s="54">
        <v>2917.84</v>
      </c>
      <c r="G40" s="54">
        <v>4775.3</v>
      </c>
      <c r="H40" s="54">
        <v>3500.31</v>
      </c>
      <c r="I40" s="54">
        <v>0</v>
      </c>
      <c r="J40" s="54">
        <v>10539.85</v>
      </c>
      <c r="K40" s="54">
        <v>14025.63</v>
      </c>
      <c r="L40" s="54">
        <v>9918.73</v>
      </c>
      <c r="M40" s="54">
        <v>5251.01</v>
      </c>
      <c r="N40" s="54">
        <v>1737.9</v>
      </c>
      <c r="O40" s="56">
        <f>SUM(B40:N40)</f>
        <v>74457.51999999997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-73056</v>
      </c>
      <c r="C42" s="25">
        <f aca="true" t="shared" si="15" ref="C42:N42">+C43+C46+C58+C59</f>
        <v>-72412</v>
      </c>
      <c r="D42" s="25">
        <f t="shared" si="15"/>
        <v>-72709.24</v>
      </c>
      <c r="E42" s="25">
        <f t="shared" si="15"/>
        <v>-9072</v>
      </c>
      <c r="F42" s="25">
        <f t="shared" si="15"/>
        <v>-45772</v>
      </c>
      <c r="G42" s="25">
        <f t="shared" si="15"/>
        <v>-78240</v>
      </c>
      <c r="H42" s="25">
        <f t="shared" si="15"/>
        <v>-71896</v>
      </c>
      <c r="I42" s="25">
        <f>+I43+I46+I58+I59</f>
        <v>-20756</v>
      </c>
      <c r="J42" s="25">
        <f>+J43+J46+J58+J59</f>
        <v>-42428</v>
      </c>
      <c r="K42" s="25">
        <f>+K43+K46+K58+K59</f>
        <v>-55856</v>
      </c>
      <c r="L42" s="25">
        <f>+L43+L46+L58+L59</f>
        <v>-45524</v>
      </c>
      <c r="M42" s="25">
        <f t="shared" si="15"/>
        <v>-30372</v>
      </c>
      <c r="N42" s="25">
        <f t="shared" si="15"/>
        <v>-20684</v>
      </c>
      <c r="O42" s="25">
        <f>+O43+O46+O58+O59</f>
        <v>-638777.24</v>
      </c>
    </row>
    <row r="43" spans="1:15" ht="18.75" customHeight="1">
      <c r="A43" s="17" t="s">
        <v>54</v>
      </c>
      <c r="B43" s="26">
        <f>B44+B45</f>
        <v>-73056</v>
      </c>
      <c r="C43" s="26">
        <f>C44+C45</f>
        <v>-72412</v>
      </c>
      <c r="D43" s="26">
        <f>D44+D45</f>
        <v>-48972</v>
      </c>
      <c r="E43" s="26">
        <f>E44+E45</f>
        <v>-9072</v>
      </c>
      <c r="F43" s="26">
        <f aca="true" t="shared" si="16" ref="F43:N43">F44+F45</f>
        <v>-45272</v>
      </c>
      <c r="G43" s="26">
        <f t="shared" si="16"/>
        <v>-77740</v>
      </c>
      <c r="H43" s="26">
        <f t="shared" si="16"/>
        <v>-71896</v>
      </c>
      <c r="I43" s="26">
        <f>I44+I45</f>
        <v>-19256</v>
      </c>
      <c r="J43" s="26">
        <f>J44+J45</f>
        <v>-42428</v>
      </c>
      <c r="K43" s="26">
        <f>K44+K45</f>
        <v>-55856</v>
      </c>
      <c r="L43" s="26">
        <f>L44+L45</f>
        <v>-45524</v>
      </c>
      <c r="M43" s="26">
        <f t="shared" si="16"/>
        <v>-30372</v>
      </c>
      <c r="N43" s="26">
        <f t="shared" si="16"/>
        <v>-20684</v>
      </c>
      <c r="O43" s="25">
        <f aca="true" t="shared" si="17" ref="O43:O59">SUM(B43:N43)</f>
        <v>-612540</v>
      </c>
    </row>
    <row r="44" spans="1:26" ht="18.75" customHeight="1">
      <c r="A44" s="13" t="s">
        <v>55</v>
      </c>
      <c r="B44" s="20">
        <f>ROUND(-B9*$D$3,2)</f>
        <v>-73056</v>
      </c>
      <c r="C44" s="20">
        <f>ROUND(-C9*$D$3,2)</f>
        <v>-72412</v>
      </c>
      <c r="D44" s="20">
        <f>ROUND(-D9*$D$3,2)</f>
        <v>-48972</v>
      </c>
      <c r="E44" s="20">
        <f>ROUND(-E9*$D$3,2)</f>
        <v>-9072</v>
      </c>
      <c r="F44" s="20">
        <f aca="true" t="shared" si="18" ref="F44:N44">ROUND(-F9*$D$3,2)</f>
        <v>-45272</v>
      </c>
      <c r="G44" s="20">
        <f t="shared" si="18"/>
        <v>-77740</v>
      </c>
      <c r="H44" s="20">
        <f t="shared" si="18"/>
        <v>-71896</v>
      </c>
      <c r="I44" s="20">
        <f>ROUND(-I9*$D$3,2)</f>
        <v>-19256</v>
      </c>
      <c r="J44" s="20">
        <f>ROUND(-J9*$D$3,2)</f>
        <v>-42428</v>
      </c>
      <c r="K44" s="20">
        <f>ROUND(-K9*$D$3,2)</f>
        <v>-55856</v>
      </c>
      <c r="L44" s="20">
        <f>ROUND(-L9*$D$3,2)</f>
        <v>-45524</v>
      </c>
      <c r="M44" s="20">
        <f t="shared" si="18"/>
        <v>-30372</v>
      </c>
      <c r="N44" s="20">
        <f t="shared" si="18"/>
        <v>-20684</v>
      </c>
      <c r="O44" s="46">
        <f t="shared" si="17"/>
        <v>-612540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-23737.24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-26237.24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-500-23237.24</f>
        <v>-23737.24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-26237.24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1088143.4904</v>
      </c>
      <c r="C61" s="29">
        <f t="shared" si="21"/>
        <v>805213.0423</v>
      </c>
      <c r="D61" s="29">
        <f t="shared" si="21"/>
        <v>712532.265</v>
      </c>
      <c r="E61" s="29">
        <f t="shared" si="21"/>
        <v>188496.7866</v>
      </c>
      <c r="F61" s="29">
        <f t="shared" si="21"/>
        <v>756207.693</v>
      </c>
      <c r="G61" s="29">
        <f t="shared" si="21"/>
        <v>887818.8284</v>
      </c>
      <c r="H61" s="29">
        <f t="shared" si="21"/>
        <v>731158.2516000001</v>
      </c>
      <c r="I61" s="29">
        <f t="shared" si="21"/>
        <v>185330.00480000002</v>
      </c>
      <c r="J61" s="29">
        <f>+J36+J42</f>
        <v>899102.9538</v>
      </c>
      <c r="K61" s="29">
        <f>+K36+K42</f>
        <v>752854.0324</v>
      </c>
      <c r="L61" s="29">
        <f>+L36+L42</f>
        <v>895246.4944</v>
      </c>
      <c r="M61" s="29">
        <f t="shared" si="21"/>
        <v>454810.792</v>
      </c>
      <c r="N61" s="29">
        <f t="shared" si="21"/>
        <v>232863.63069999998</v>
      </c>
      <c r="O61" s="29">
        <f>SUM(B61:N61)</f>
        <v>8589778.265400002</v>
      </c>
      <c r="P61"/>
      <c r="Q61" s="76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1088143.48</v>
      </c>
      <c r="C64" s="36">
        <f aca="true" t="shared" si="22" ref="C64:N64">SUM(C65:C78)</f>
        <v>805213.04</v>
      </c>
      <c r="D64" s="36">
        <f t="shared" si="22"/>
        <v>712532.27</v>
      </c>
      <c r="E64" s="36">
        <f t="shared" si="22"/>
        <v>188496.79</v>
      </c>
      <c r="F64" s="36">
        <f t="shared" si="22"/>
        <v>756207.69</v>
      </c>
      <c r="G64" s="36">
        <f t="shared" si="22"/>
        <v>887818.83</v>
      </c>
      <c r="H64" s="36">
        <f t="shared" si="22"/>
        <v>731158.25</v>
      </c>
      <c r="I64" s="36">
        <f t="shared" si="22"/>
        <v>185330</v>
      </c>
      <c r="J64" s="36">
        <f t="shared" si="22"/>
        <v>899102.96</v>
      </c>
      <c r="K64" s="36">
        <f t="shared" si="22"/>
        <v>752854.03</v>
      </c>
      <c r="L64" s="36">
        <f t="shared" si="22"/>
        <v>895246.49</v>
      </c>
      <c r="M64" s="36">
        <f t="shared" si="22"/>
        <v>454810.79</v>
      </c>
      <c r="N64" s="36">
        <f t="shared" si="22"/>
        <v>232863.63</v>
      </c>
      <c r="O64" s="29">
        <f>SUM(O65:O78)</f>
        <v>8589778.25</v>
      </c>
    </row>
    <row r="65" spans="1:16" ht="18.75" customHeight="1">
      <c r="A65" s="17" t="s">
        <v>69</v>
      </c>
      <c r="B65" s="36">
        <v>214270.87</v>
      </c>
      <c r="C65" s="36">
        <v>232768.11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447038.98</v>
      </c>
      <c r="P65"/>
    </row>
    <row r="66" spans="1:16" ht="18.75" customHeight="1">
      <c r="A66" s="17" t="s">
        <v>70</v>
      </c>
      <c r="B66" s="36">
        <v>873872.61</v>
      </c>
      <c r="C66" s="36">
        <v>572444.93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1446317.54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712532.27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712532.27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188496.79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188496.79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756207.69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756207.69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887818.83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887818.83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731158.25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731158.25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185330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185330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899102.96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899102.96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752854.03</v>
      </c>
      <c r="L74" s="35">
        <v>0</v>
      </c>
      <c r="M74" s="35">
        <v>0</v>
      </c>
      <c r="N74" s="35">
        <v>0</v>
      </c>
      <c r="O74" s="29">
        <f t="shared" si="23"/>
        <v>752854.03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895246.49</v>
      </c>
      <c r="M75" s="35">
        <v>0</v>
      </c>
      <c r="N75" s="35">
        <v>0</v>
      </c>
      <c r="O75" s="26">
        <f t="shared" si="23"/>
        <v>895246.49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454810.79</v>
      </c>
      <c r="N76" s="35">
        <v>0</v>
      </c>
      <c r="O76" s="29">
        <f t="shared" si="23"/>
        <v>454810.79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232863.63</v>
      </c>
      <c r="O77" s="26">
        <f t="shared" si="23"/>
        <v>232863.63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2.4480061413919256</v>
      </c>
      <c r="C82" s="44">
        <v>2.5961265498541555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2018-09-25T17:23:16Z</dcterms:modified>
  <cp:category/>
  <cp:version/>
  <cp:contentType/>
  <cp:contentStatus/>
</cp:coreProperties>
</file>