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<sst xmlns="http://schemas.openxmlformats.org/spreadsheetml/2006/main" count="112" uniqueCount="110">
  <si>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</si>
  <si>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</si>
  <si>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</si>
  <si>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</si>
  <si>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</si>
  <si>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</si>
  <si>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</si>
  <si>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</si>
  <si>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</si>
  <si>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</si>
  <si>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</si>
  <si>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</si>
  <si>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</si>
  <si>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</si>
  <si>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</si>
  <si>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</si>
  <si>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</si>
  <si>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</si>
  <si>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</si>
  <si>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</si>
  <si>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</si>
  <si>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</si>
  <si>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</si>
  <si>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</si>
  <si>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</si>
  <si>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</si>
  <si>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</si>
  <si>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</si>
  <si>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</si>
  <si>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</si>
  <si>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</si>
  <si>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</si>
  <si>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</si>
  <si>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</si>
  <si>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</si>
  <si>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</si>
  <si>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</si>
  <si>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</si>
  <si>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</si>
  <si>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</si>
  <si>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</si>
  <si>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</si>
  <si>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</si>
  <si>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</si>
  <si>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</si>
  <si>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</si>
  <si>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</si>
  <si>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</si>
  <si>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</si>
  <si>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</si>
  <si>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</si>
  <si>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</si>
  <si>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</si>
  <si>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</si>
  <si>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</si>
  <si>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</si>
  <si>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</si>
  <si>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</si>
  <si>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</si>
  <si>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</si>
  <si>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</si>
  <si>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</si>
  <si>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</si>
  <si>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</si>
  <si>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</si>
  <si>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</si>
  <si>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</si>
  <si>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</si>
  <si>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</si>
  <si>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</si>
  <si>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</si>
  <si>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</si>
  <si>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</si>
  <si>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</si>
  <si>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</si>
  <si>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</si>
  <si>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</si>
  <si>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</si>
  <si>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</si>
  <si>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</si>
  <si>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</si>
  <si>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</si>
  <si>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</si>
  <si>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</si>
  <si>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</si>
  <si>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</si>
  <si>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</si>
  <si>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</si>
  <si>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</si>
  <si>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</si>
  <si>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</si>
  <si>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</si>
  <si>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</si>
  <si>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</si>
  <si>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</si>
  <si>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</si>
  <si>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</si>
  <si>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</si>
  <si>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</si>
  <si>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</si>
  <si>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</si>
  <si>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</si>
  <si>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</si>
  <si>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</si>
  <si>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</si>
  <si>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</si>
  <si>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</si>
  <si>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</si>
  <si>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</si>
  <si>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17/09/18 - VENCIMENTO 24/09/18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</si>
</sst>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482423</v>
      </c>
      <c r="C7" s="10">
        <f>C8+C20+C24</f>
        <v>348858</v>
      </c>
      <c r="D7" s="10">
        <f>D8+D20+D24</f>
        <v>375425</v>
      </c>
      <c r="E7" s="10">
        <f>E8+E20+E24</f>
        <v>50016</v>
      </c>
      <c r="F7" s="10">
        <f aca="true" t="shared" si="0" ref="F7:N7">F8+F20+F24</f>
        <v>329696</v>
      </c>
      <c r="G7" s="10">
        <f t="shared" si="0"/>
        <v>503265</v>
      </c>
      <c r="H7" s="10">
        <f>H8+H20+H24</f>
        <v>339396</v>
      </c>
      <c r="I7" s="10">
        <f>I8+I20+I24</f>
        <v>91170</v>
      </c>
      <c r="J7" s="10">
        <f>J8+J20+J24</f>
        <v>410553</v>
      </c>
      <c r="K7" s="10">
        <f>K8+K20+K24</f>
        <v>302693</v>
      </c>
      <c r="L7" s="10">
        <f>L8+L20+L24</f>
        <v>361179</v>
      </c>
      <c r="M7" s="10">
        <f t="shared" si="0"/>
        <v>149106</v>
      </c>
      <c r="N7" s="10">
        <f t="shared" si="0"/>
        <v>92598</v>
      </c>
      <c r="O7" s="10">
        <f>+O8+O20+O24</f>
        <v>3836378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211373</v>
      </c>
      <c r="C8" s="12">
        <f>+C9+C12+C16</f>
        <v>165455</v>
      </c>
      <c r="D8" s="12">
        <f>+D9+D12+D16</f>
        <v>189401</v>
      </c>
      <c r="E8" s="12">
        <f>+E9+E12+E16</f>
        <v>22679</v>
      </c>
      <c r="F8" s="12">
        <f aca="true" t="shared" si="1" ref="F8:N8">+F9+F12+F16</f>
        <v>156285</v>
      </c>
      <c r="G8" s="12">
        <f t="shared" si="1"/>
        <v>243694</v>
      </c>
      <c r="H8" s="12">
        <f>+H9+H12+H16</f>
        <v>158313</v>
      </c>
      <c r="I8" s="12">
        <f>+I9+I12+I16</f>
        <v>44461</v>
      </c>
      <c r="J8" s="12">
        <f>+J9+J12+J16</f>
        <v>194622</v>
      </c>
      <c r="K8" s="12">
        <f>+K9+K12+K16</f>
        <v>141657</v>
      </c>
      <c r="L8" s="12">
        <f>+L9+L12+L16</f>
        <v>161978</v>
      </c>
      <c r="M8" s="12">
        <f t="shared" si="1"/>
        <v>76187</v>
      </c>
      <c r="N8" s="12">
        <f t="shared" si="1"/>
        <v>48927</v>
      </c>
      <c r="O8" s="12">
        <f>SUM(B8:N8)</f>
        <v>1815032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19272</v>
      </c>
      <c r="C9" s="14">
        <v>19195</v>
      </c>
      <c r="D9" s="14">
        <v>13644</v>
      </c>
      <c r="E9" s="14">
        <v>1940</v>
      </c>
      <c r="F9" s="14">
        <v>11839</v>
      </c>
      <c r="G9" s="14">
        <v>20636</v>
      </c>
      <c r="H9" s="14">
        <v>18166</v>
      </c>
      <c r="I9" s="14">
        <v>5047</v>
      </c>
      <c r="J9" s="14">
        <v>11280</v>
      </c>
      <c r="K9" s="14">
        <v>14976</v>
      </c>
      <c r="L9" s="14">
        <v>12066</v>
      </c>
      <c r="M9" s="14">
        <v>7995</v>
      </c>
      <c r="N9" s="14">
        <v>5376</v>
      </c>
      <c r="O9" s="12">
        <f aca="true" t="shared" si="2" ref="O9:O19">SUM(B9:N9)</f>
        <v>161432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19272</v>
      </c>
      <c r="C10" s="14">
        <f>+C9-C11</f>
        <v>19195</v>
      </c>
      <c r="D10" s="14">
        <f>+D9-D11</f>
        <v>13644</v>
      </c>
      <c r="E10" s="14">
        <f>+E9-E11</f>
        <v>1940</v>
      </c>
      <c r="F10" s="14">
        <f aca="true" t="shared" si="3" ref="F10:N10">+F9-F11</f>
        <v>11839</v>
      </c>
      <c r="G10" s="14">
        <f t="shared" si="3"/>
        <v>20636</v>
      </c>
      <c r="H10" s="14">
        <f>+H9-H11</f>
        <v>18166</v>
      </c>
      <c r="I10" s="14">
        <f>+I9-I11</f>
        <v>5047</v>
      </c>
      <c r="J10" s="14">
        <f>+J9-J11</f>
        <v>11280</v>
      </c>
      <c r="K10" s="14">
        <f>+K9-K11</f>
        <v>14976</v>
      </c>
      <c r="L10" s="14">
        <f>+L9-L11</f>
        <v>12066</v>
      </c>
      <c r="M10" s="14">
        <f t="shared" si="3"/>
        <v>7995</v>
      </c>
      <c r="N10" s="14">
        <f t="shared" si="3"/>
        <v>5376</v>
      </c>
      <c r="O10" s="12">
        <f t="shared" si="2"/>
        <v>161432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182534</v>
      </c>
      <c r="C12" s="14">
        <f>C13+C14+C15</f>
        <v>139325</v>
      </c>
      <c r="D12" s="14">
        <f>D13+D14+D15</f>
        <v>168245</v>
      </c>
      <c r="E12" s="14">
        <f>E13+E14+E15</f>
        <v>19817</v>
      </c>
      <c r="F12" s="14">
        <f aca="true" t="shared" si="4" ref="F12:N12">F13+F14+F15</f>
        <v>137453</v>
      </c>
      <c r="G12" s="14">
        <f t="shared" si="4"/>
        <v>211526</v>
      </c>
      <c r="H12" s="14">
        <f>H13+H14+H15</f>
        <v>133535</v>
      </c>
      <c r="I12" s="14">
        <f>I13+I14+I15</f>
        <v>37617</v>
      </c>
      <c r="J12" s="14">
        <f>J13+J14+J15</f>
        <v>173889</v>
      </c>
      <c r="K12" s="14">
        <f>K13+K14+K15</f>
        <v>120425</v>
      </c>
      <c r="L12" s="14">
        <f>L13+L14+L15</f>
        <v>141891</v>
      </c>
      <c r="M12" s="14">
        <f t="shared" si="4"/>
        <v>65126</v>
      </c>
      <c r="N12" s="14">
        <f t="shared" si="4"/>
        <v>41884</v>
      </c>
      <c r="O12" s="12">
        <f t="shared" si="2"/>
        <v>1573267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82896</v>
      </c>
      <c r="C13" s="14">
        <v>63965</v>
      </c>
      <c r="D13" s="14">
        <v>76504</v>
      </c>
      <c r="E13" s="14">
        <v>9051</v>
      </c>
      <c r="F13" s="14">
        <v>60888</v>
      </c>
      <c r="G13" s="14">
        <v>95143</v>
      </c>
      <c r="H13" s="14">
        <v>62389</v>
      </c>
      <c r="I13" s="14">
        <v>17750</v>
      </c>
      <c r="J13" s="14">
        <v>82144</v>
      </c>
      <c r="K13" s="14">
        <v>54580</v>
      </c>
      <c r="L13" s="14">
        <v>64724</v>
      </c>
      <c r="M13" s="14">
        <v>29085</v>
      </c>
      <c r="N13" s="14">
        <v>18139</v>
      </c>
      <c r="O13" s="12">
        <f t="shared" si="2"/>
        <v>717258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90132</v>
      </c>
      <c r="C14" s="14">
        <v>64515</v>
      </c>
      <c r="D14" s="14">
        <v>85091</v>
      </c>
      <c r="E14" s="14">
        <v>9498</v>
      </c>
      <c r="F14" s="14">
        <v>67302</v>
      </c>
      <c r="G14" s="14">
        <v>100656</v>
      </c>
      <c r="H14" s="14">
        <v>62424</v>
      </c>
      <c r="I14" s="14">
        <v>17555</v>
      </c>
      <c r="J14" s="14">
        <v>84819</v>
      </c>
      <c r="K14" s="14">
        <v>59440</v>
      </c>
      <c r="L14" s="14">
        <v>70163</v>
      </c>
      <c r="M14" s="14">
        <v>32502</v>
      </c>
      <c r="N14" s="14">
        <v>21834</v>
      </c>
      <c r="O14" s="12">
        <f t="shared" si="2"/>
        <v>765931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9506</v>
      </c>
      <c r="C15" s="14">
        <v>10845</v>
      </c>
      <c r="D15" s="14">
        <v>6650</v>
      </c>
      <c r="E15" s="14">
        <v>1268</v>
      </c>
      <c r="F15" s="14">
        <v>9263</v>
      </c>
      <c r="G15" s="14">
        <v>15727</v>
      </c>
      <c r="H15" s="14">
        <v>8722</v>
      </c>
      <c r="I15" s="14">
        <v>2312</v>
      </c>
      <c r="J15" s="14">
        <v>6926</v>
      </c>
      <c r="K15" s="14">
        <v>6405</v>
      </c>
      <c r="L15" s="14">
        <v>7004</v>
      </c>
      <c r="M15" s="14">
        <v>3539</v>
      </c>
      <c r="N15" s="14">
        <v>1911</v>
      </c>
      <c r="O15" s="12">
        <f t="shared" si="2"/>
        <v>90078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9567</v>
      </c>
      <c r="C16" s="14">
        <f>C17+C18+C19</f>
        <v>6935</v>
      </c>
      <c r="D16" s="14">
        <f>D17+D18+D19</f>
        <v>7512</v>
      </c>
      <c r="E16" s="14">
        <f>E17+E18+E19</f>
        <v>922</v>
      </c>
      <c r="F16" s="14">
        <f aca="true" t="shared" si="5" ref="F16:N16">F17+F18+F19</f>
        <v>6993</v>
      </c>
      <c r="G16" s="14">
        <f t="shared" si="5"/>
        <v>11532</v>
      </c>
      <c r="H16" s="14">
        <f>H17+H18+H19</f>
        <v>6612</v>
      </c>
      <c r="I16" s="14">
        <f>I17+I18+I19</f>
        <v>1797</v>
      </c>
      <c r="J16" s="14">
        <f>J17+J18+J19</f>
        <v>9453</v>
      </c>
      <c r="K16" s="14">
        <f>K17+K18+K19</f>
        <v>6256</v>
      </c>
      <c r="L16" s="14">
        <f>L17+L18+L19</f>
        <v>8021</v>
      </c>
      <c r="M16" s="14">
        <f t="shared" si="5"/>
        <v>3066</v>
      </c>
      <c r="N16" s="14">
        <f t="shared" si="5"/>
        <v>1667</v>
      </c>
      <c r="O16" s="12">
        <f t="shared" si="2"/>
        <v>80333</v>
      </c>
    </row>
    <row r="17" spans="1:26" ht="18.75" customHeight="1">
      <c r="A17" s="15" t="s">
        <v>16</v>
      </c>
      <c r="B17" s="14">
        <v>9545</v>
      </c>
      <c r="C17" s="14">
        <v>6919</v>
      </c>
      <c r="D17" s="14">
        <v>7498</v>
      </c>
      <c r="E17" s="14">
        <v>920</v>
      </c>
      <c r="F17" s="14">
        <v>6986</v>
      </c>
      <c r="G17" s="14">
        <v>11513</v>
      </c>
      <c r="H17" s="14">
        <v>6598</v>
      </c>
      <c r="I17" s="14">
        <v>1796</v>
      </c>
      <c r="J17" s="14">
        <v>9439</v>
      </c>
      <c r="K17" s="14">
        <v>6238</v>
      </c>
      <c r="L17" s="14">
        <v>8004</v>
      </c>
      <c r="M17" s="14">
        <v>3060</v>
      </c>
      <c r="N17" s="14">
        <v>1664</v>
      </c>
      <c r="O17" s="12">
        <f t="shared" si="2"/>
        <v>80180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14</v>
      </c>
      <c r="C18" s="14">
        <v>11</v>
      </c>
      <c r="D18" s="14">
        <v>8</v>
      </c>
      <c r="E18" s="14">
        <v>2</v>
      </c>
      <c r="F18" s="14">
        <v>5</v>
      </c>
      <c r="G18" s="14">
        <v>10</v>
      </c>
      <c r="H18" s="14">
        <v>8</v>
      </c>
      <c r="I18" s="14">
        <v>1</v>
      </c>
      <c r="J18" s="14">
        <v>7</v>
      </c>
      <c r="K18" s="14">
        <v>12</v>
      </c>
      <c r="L18" s="14">
        <v>9</v>
      </c>
      <c r="M18" s="14">
        <v>3</v>
      </c>
      <c r="N18" s="14">
        <v>1</v>
      </c>
      <c r="O18" s="12">
        <f t="shared" si="2"/>
        <v>91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5</v>
      </c>
      <c r="D19" s="14">
        <v>6</v>
      </c>
      <c r="E19" s="14">
        <v>0</v>
      </c>
      <c r="F19" s="14">
        <v>2</v>
      </c>
      <c r="G19" s="14">
        <v>9</v>
      </c>
      <c r="H19" s="14">
        <v>6</v>
      </c>
      <c r="I19" s="14">
        <v>0</v>
      </c>
      <c r="J19" s="14">
        <v>7</v>
      </c>
      <c r="K19" s="14">
        <v>6</v>
      </c>
      <c r="L19" s="14">
        <v>8</v>
      </c>
      <c r="M19" s="14">
        <v>3</v>
      </c>
      <c r="N19" s="14">
        <v>2</v>
      </c>
      <c r="O19" s="12">
        <f t="shared" si="2"/>
        <v>62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130048</v>
      </c>
      <c r="C20" s="18">
        <f>C21+C22+C23</f>
        <v>80451</v>
      </c>
      <c r="D20" s="18">
        <f>D21+D22+D23</f>
        <v>79035</v>
      </c>
      <c r="E20" s="18">
        <f>E21+E22+E23</f>
        <v>10508</v>
      </c>
      <c r="F20" s="18">
        <f aca="true" t="shared" si="6" ref="F20:N20">F21+F22+F23</f>
        <v>72506</v>
      </c>
      <c r="G20" s="18">
        <f t="shared" si="6"/>
        <v>109949</v>
      </c>
      <c r="H20" s="18">
        <f>H21+H22+H23</f>
        <v>85549</v>
      </c>
      <c r="I20" s="18">
        <f>I21+I22+I23</f>
        <v>22557</v>
      </c>
      <c r="J20" s="18">
        <f>J21+J22+J23</f>
        <v>105467</v>
      </c>
      <c r="K20" s="18">
        <f>K21+K22+K23</f>
        <v>71935</v>
      </c>
      <c r="L20" s="18">
        <f>L21+L22+L23</f>
        <v>109063</v>
      </c>
      <c r="M20" s="18">
        <f t="shared" si="6"/>
        <v>42091</v>
      </c>
      <c r="N20" s="18">
        <f t="shared" si="6"/>
        <v>24897</v>
      </c>
      <c r="O20" s="12">
        <f aca="true" t="shared" si="7" ref="O20:O26">SUM(B20:N20)</f>
        <v>944056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64838</v>
      </c>
      <c r="C21" s="14">
        <v>42454</v>
      </c>
      <c r="D21" s="14">
        <v>40109</v>
      </c>
      <c r="E21" s="14">
        <v>5644</v>
      </c>
      <c r="F21" s="14">
        <v>36728</v>
      </c>
      <c r="G21" s="14">
        <v>55670</v>
      </c>
      <c r="H21" s="14">
        <v>45682</v>
      </c>
      <c r="I21" s="14">
        <v>12384</v>
      </c>
      <c r="J21" s="14">
        <v>54986</v>
      </c>
      <c r="K21" s="14">
        <v>36737</v>
      </c>
      <c r="L21" s="14">
        <v>55113</v>
      </c>
      <c r="M21" s="14">
        <v>21291</v>
      </c>
      <c r="N21" s="14">
        <v>12128</v>
      </c>
      <c r="O21" s="12">
        <f t="shared" si="7"/>
        <v>483764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60563</v>
      </c>
      <c r="C22" s="14">
        <v>34094</v>
      </c>
      <c r="D22" s="14">
        <v>36596</v>
      </c>
      <c r="E22" s="14">
        <v>4423</v>
      </c>
      <c r="F22" s="14">
        <v>32424</v>
      </c>
      <c r="G22" s="14">
        <v>48948</v>
      </c>
      <c r="H22" s="14">
        <v>36625</v>
      </c>
      <c r="I22" s="14">
        <v>9406</v>
      </c>
      <c r="J22" s="14">
        <v>46909</v>
      </c>
      <c r="K22" s="14">
        <v>32509</v>
      </c>
      <c r="L22" s="14">
        <v>50191</v>
      </c>
      <c r="M22" s="14">
        <v>19246</v>
      </c>
      <c r="N22" s="14">
        <v>11954</v>
      </c>
      <c r="O22" s="12">
        <f t="shared" si="7"/>
        <v>423888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4647</v>
      </c>
      <c r="C23" s="14">
        <v>3903</v>
      </c>
      <c r="D23" s="14">
        <v>2330</v>
      </c>
      <c r="E23" s="14">
        <v>441</v>
      </c>
      <c r="F23" s="14">
        <v>3354</v>
      </c>
      <c r="G23" s="14">
        <v>5331</v>
      </c>
      <c r="H23" s="14">
        <v>3242</v>
      </c>
      <c r="I23" s="14">
        <v>767</v>
      </c>
      <c r="J23" s="14">
        <v>3572</v>
      </c>
      <c r="K23" s="14">
        <v>2689</v>
      </c>
      <c r="L23" s="14">
        <v>3759</v>
      </c>
      <c r="M23" s="14">
        <v>1554</v>
      </c>
      <c r="N23" s="14">
        <v>815</v>
      </c>
      <c r="O23" s="12">
        <f t="shared" si="7"/>
        <v>36404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141002</v>
      </c>
      <c r="C24" s="14">
        <f>C25+C26</f>
        <v>102952</v>
      </c>
      <c r="D24" s="14">
        <f>D25+D26</f>
        <v>106989</v>
      </c>
      <c r="E24" s="14">
        <f>E25+E26</f>
        <v>16829</v>
      </c>
      <c r="F24" s="14">
        <f aca="true" t="shared" si="8" ref="F24:N24">F25+F26</f>
        <v>100905</v>
      </c>
      <c r="G24" s="14">
        <f t="shared" si="8"/>
        <v>149622</v>
      </c>
      <c r="H24" s="14">
        <f>H25+H26</f>
        <v>95534</v>
      </c>
      <c r="I24" s="14">
        <f>I25+I26</f>
        <v>24152</v>
      </c>
      <c r="J24" s="14">
        <f>J25+J26</f>
        <v>110464</v>
      </c>
      <c r="K24" s="14">
        <f>K25+K26</f>
        <v>89101</v>
      </c>
      <c r="L24" s="14">
        <f>L25+L26</f>
        <v>90138</v>
      </c>
      <c r="M24" s="14">
        <f t="shared" si="8"/>
        <v>30828</v>
      </c>
      <c r="N24" s="14">
        <f t="shared" si="8"/>
        <v>18774</v>
      </c>
      <c r="O24" s="12">
        <f t="shared" si="7"/>
        <v>1077290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65212</v>
      </c>
      <c r="C25" s="14">
        <v>54202</v>
      </c>
      <c r="D25" s="14">
        <v>55282</v>
      </c>
      <c r="E25" s="14">
        <v>9602</v>
      </c>
      <c r="F25" s="14">
        <v>52993</v>
      </c>
      <c r="G25" s="14">
        <v>83582</v>
      </c>
      <c r="H25" s="14">
        <v>55162</v>
      </c>
      <c r="I25" s="14">
        <v>14856</v>
      </c>
      <c r="J25" s="14">
        <v>54395</v>
      </c>
      <c r="K25" s="14">
        <v>47903</v>
      </c>
      <c r="L25" s="14">
        <v>46360</v>
      </c>
      <c r="M25" s="14">
        <v>15941</v>
      </c>
      <c r="N25" s="14">
        <v>8582</v>
      </c>
      <c r="O25" s="12">
        <f t="shared" si="7"/>
        <v>564072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75790</v>
      </c>
      <c r="C26" s="14">
        <v>48750</v>
      </c>
      <c r="D26" s="14">
        <v>51707</v>
      </c>
      <c r="E26" s="14">
        <v>7227</v>
      </c>
      <c r="F26" s="14">
        <v>47912</v>
      </c>
      <c r="G26" s="14">
        <v>66040</v>
      </c>
      <c r="H26" s="14">
        <v>40372</v>
      </c>
      <c r="I26" s="14">
        <v>9296</v>
      </c>
      <c r="J26" s="14">
        <v>56069</v>
      </c>
      <c r="K26" s="14">
        <v>41198</v>
      </c>
      <c r="L26" s="14">
        <v>43778</v>
      </c>
      <c r="M26" s="14">
        <v>14887</v>
      </c>
      <c r="N26" s="14">
        <v>10192</v>
      </c>
      <c r="O26" s="12">
        <f t="shared" si="7"/>
        <v>513218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1059053.2888</v>
      </c>
      <c r="C36" s="60">
        <f aca="true" t="shared" si="11" ref="C36:N36">C37+C38+C39+C40</f>
        <v>808164.9698</v>
      </c>
      <c r="D36" s="60">
        <f t="shared" si="11"/>
        <v>746762.7675</v>
      </c>
      <c r="E36" s="60">
        <f t="shared" si="11"/>
        <v>148012.34879999998</v>
      </c>
      <c r="F36" s="60">
        <f t="shared" si="11"/>
        <v>745228.384</v>
      </c>
      <c r="G36" s="60">
        <f t="shared" si="11"/>
        <v>895856.309</v>
      </c>
      <c r="H36" s="60">
        <f t="shared" si="11"/>
        <v>739175.0796000002</v>
      </c>
      <c r="I36" s="60">
        <f>I37+I38+I39+I40</f>
        <v>199516.428</v>
      </c>
      <c r="J36" s="60">
        <f>J37+J38+J39+J40</f>
        <v>902835.7402</v>
      </c>
      <c r="K36" s="60">
        <f>K37+K38+K39+K40</f>
        <v>766096.6577999999</v>
      </c>
      <c r="L36" s="60">
        <f>L37+L38+L39+L40</f>
        <v>888089.3506</v>
      </c>
      <c r="M36" s="60">
        <f t="shared" si="11"/>
        <v>462484.559</v>
      </c>
      <c r="N36" s="60">
        <f t="shared" si="11"/>
        <v>244631.7138</v>
      </c>
      <c r="O36" s="60">
        <f>O37+O38+O39+O40</f>
        <v>8605907.5969</v>
      </c>
    </row>
    <row r="37" spans="1:15" ht="18.75" customHeight="1">
      <c r="A37" s="57" t="s">
        <v>49</v>
      </c>
      <c r="B37" s="54">
        <f aca="true" t="shared" si="12" ref="B37:N37">B29*B7</f>
        <v>1054383.7088</v>
      </c>
      <c r="C37" s="54">
        <f t="shared" si="12"/>
        <v>801710.5697999999</v>
      </c>
      <c r="D37" s="54">
        <f t="shared" si="12"/>
        <v>736095.7975</v>
      </c>
      <c r="E37" s="54">
        <f t="shared" si="12"/>
        <v>148012.34879999998</v>
      </c>
      <c r="F37" s="54">
        <f t="shared" si="12"/>
        <v>742310.544</v>
      </c>
      <c r="G37" s="54">
        <f t="shared" si="12"/>
        <v>891081.009</v>
      </c>
      <c r="H37" s="54">
        <f t="shared" si="12"/>
        <v>735674.7696000001</v>
      </c>
      <c r="I37" s="54">
        <f>I29*I7</f>
        <v>199516.428</v>
      </c>
      <c r="J37" s="54">
        <f>J29*J7</f>
        <v>892295.8902</v>
      </c>
      <c r="K37" s="54">
        <f>K29*K7</f>
        <v>752071.0277999999</v>
      </c>
      <c r="L37" s="54">
        <f>L29*L7</f>
        <v>878170.6206</v>
      </c>
      <c r="M37" s="54">
        <f t="shared" si="12"/>
        <v>457233.549</v>
      </c>
      <c r="N37" s="54">
        <f t="shared" si="12"/>
        <v>242893.8138</v>
      </c>
      <c r="O37" s="56">
        <f>SUM(B37:N37)</f>
        <v>8531450.0769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4669.58</v>
      </c>
      <c r="C40" s="54">
        <v>6454.4</v>
      </c>
      <c r="D40" s="54">
        <v>10666.97</v>
      </c>
      <c r="E40" s="54">
        <v>0</v>
      </c>
      <c r="F40" s="54">
        <v>2917.84</v>
      </c>
      <c r="G40" s="54">
        <v>4775.3</v>
      </c>
      <c r="H40" s="54">
        <v>3500.31</v>
      </c>
      <c r="I40" s="54">
        <v>0</v>
      </c>
      <c r="J40" s="54">
        <v>10539.85</v>
      </c>
      <c r="K40" s="54">
        <v>14025.63</v>
      </c>
      <c r="L40" s="54">
        <v>9918.73</v>
      </c>
      <c r="M40" s="54">
        <v>5251.01</v>
      </c>
      <c r="N40" s="54">
        <v>1737.9</v>
      </c>
      <c r="O40" s="56">
        <f>SUM(B40:N40)</f>
        <v>74457.51999999997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-77088</v>
      </c>
      <c r="C42" s="25">
        <f aca="true" t="shared" si="15" ref="C42:N42">+C43+C46+C58+C59</f>
        <v>-76780</v>
      </c>
      <c r="D42" s="25">
        <f t="shared" si="15"/>
        <v>-77158.87</v>
      </c>
      <c r="E42" s="25">
        <f t="shared" si="15"/>
        <v>-7760</v>
      </c>
      <c r="F42" s="25">
        <f t="shared" si="15"/>
        <v>-47856</v>
      </c>
      <c r="G42" s="25">
        <f t="shared" si="15"/>
        <v>-83044</v>
      </c>
      <c r="H42" s="25">
        <f t="shared" si="15"/>
        <v>-72664</v>
      </c>
      <c r="I42" s="25">
        <f>+I43+I46+I58+I59</f>
        <v>-21688</v>
      </c>
      <c r="J42" s="25">
        <f>+J43+J46+J58+J59</f>
        <v>-45120</v>
      </c>
      <c r="K42" s="25">
        <f>+K43+K46+K58+K59</f>
        <v>-59904</v>
      </c>
      <c r="L42" s="25">
        <f>+L43+L46+L58+L59</f>
        <v>-48264</v>
      </c>
      <c r="M42" s="25">
        <f t="shared" si="15"/>
        <v>-31980</v>
      </c>
      <c r="N42" s="25">
        <f t="shared" si="15"/>
        <v>-21504</v>
      </c>
      <c r="O42" s="25">
        <f>+O43+O46+O58+O59</f>
        <v>-670810.87</v>
      </c>
    </row>
    <row r="43" spans="1:15" ht="18.75" customHeight="1">
      <c r="A43" s="17" t="s">
        <v>54</v>
      </c>
      <c r="B43" s="26">
        <f>B44+B45</f>
        <v>-77088</v>
      </c>
      <c r="C43" s="26">
        <f>C44+C45</f>
        <v>-76780</v>
      </c>
      <c r="D43" s="26">
        <f>D44+D45</f>
        <v>-54576</v>
      </c>
      <c r="E43" s="26">
        <f>E44+E45</f>
        <v>-7760</v>
      </c>
      <c r="F43" s="26">
        <f aca="true" t="shared" si="16" ref="F43:N43">F44+F45</f>
        <v>-47356</v>
      </c>
      <c r="G43" s="26">
        <f t="shared" si="16"/>
        <v>-82544</v>
      </c>
      <c r="H43" s="26">
        <f t="shared" si="16"/>
        <v>-72664</v>
      </c>
      <c r="I43" s="26">
        <f>I44+I45</f>
        <v>-20188</v>
      </c>
      <c r="J43" s="26">
        <f>J44+J45</f>
        <v>-45120</v>
      </c>
      <c r="K43" s="26">
        <f>K44+K45</f>
        <v>-59904</v>
      </c>
      <c r="L43" s="26">
        <f>L44+L45</f>
        <v>-48264</v>
      </c>
      <c r="M43" s="26">
        <f t="shared" si="16"/>
        <v>-31980</v>
      </c>
      <c r="N43" s="26">
        <f t="shared" si="16"/>
        <v>-21504</v>
      </c>
      <c r="O43" s="25">
        <f aca="true" t="shared" si="17" ref="O43:O59">SUM(B43:N43)</f>
        <v>-645728</v>
      </c>
    </row>
    <row r="44" spans="1:26" ht="18.75" customHeight="1">
      <c r="A44" s="13" t="s">
        <v>55</v>
      </c>
      <c r="B44" s="20">
        <f>ROUND(-B9*$D$3,2)</f>
        <v>-77088</v>
      </c>
      <c r="C44" s="20">
        <f>ROUND(-C9*$D$3,2)</f>
        <v>-76780</v>
      </c>
      <c r="D44" s="20">
        <f>ROUND(-D9*$D$3,2)</f>
        <v>-54576</v>
      </c>
      <c r="E44" s="20">
        <f>ROUND(-E9*$D$3,2)</f>
        <v>-7760</v>
      </c>
      <c r="F44" s="20">
        <f aca="true" t="shared" si="18" ref="F44:N44">ROUND(-F9*$D$3,2)</f>
        <v>-47356</v>
      </c>
      <c r="G44" s="20">
        <f t="shared" si="18"/>
        <v>-82544</v>
      </c>
      <c r="H44" s="20">
        <f t="shared" si="18"/>
        <v>-72664</v>
      </c>
      <c r="I44" s="20">
        <f>ROUND(-I9*$D$3,2)</f>
        <v>-20188</v>
      </c>
      <c r="J44" s="20">
        <f>ROUND(-J9*$D$3,2)</f>
        <v>-45120</v>
      </c>
      <c r="K44" s="20">
        <f>ROUND(-K9*$D$3,2)</f>
        <v>-59904</v>
      </c>
      <c r="L44" s="20">
        <f>ROUND(-L9*$D$3,2)</f>
        <v>-48264</v>
      </c>
      <c r="M44" s="20">
        <f t="shared" si="18"/>
        <v>-31980</v>
      </c>
      <c r="N44" s="20">
        <f t="shared" si="18"/>
        <v>-21504</v>
      </c>
      <c r="O44" s="46">
        <f t="shared" si="17"/>
        <v>-645728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-22582.87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-25082.87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-500-22082.87</f>
        <v>-22582.87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-25082.87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981965.2888</v>
      </c>
      <c r="C61" s="29">
        <f t="shared" si="21"/>
        <v>731384.9698</v>
      </c>
      <c r="D61" s="29">
        <f t="shared" si="21"/>
        <v>669603.8975</v>
      </c>
      <c r="E61" s="29">
        <f t="shared" si="21"/>
        <v>140252.34879999998</v>
      </c>
      <c r="F61" s="29">
        <f t="shared" si="21"/>
        <v>697372.384</v>
      </c>
      <c r="G61" s="29">
        <f t="shared" si="21"/>
        <v>812812.309</v>
      </c>
      <c r="H61" s="29">
        <f t="shared" si="21"/>
        <v>666511.0796000002</v>
      </c>
      <c r="I61" s="29">
        <f t="shared" si="21"/>
        <v>177828.428</v>
      </c>
      <c r="J61" s="29">
        <f>+J36+J42</f>
        <v>857715.7402</v>
      </c>
      <c r="K61" s="29">
        <f>+K36+K42</f>
        <v>706192.6577999999</v>
      </c>
      <c r="L61" s="29">
        <f>+L36+L42</f>
        <v>839825.3506</v>
      </c>
      <c r="M61" s="29">
        <f t="shared" si="21"/>
        <v>430504.559</v>
      </c>
      <c r="N61" s="29">
        <f t="shared" si="21"/>
        <v>223127.7138</v>
      </c>
      <c r="O61" s="29">
        <f>SUM(B61:N61)</f>
        <v>7935096.7269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981965.29</v>
      </c>
      <c r="C64" s="36">
        <f aca="true" t="shared" si="22" ref="C64:N64">SUM(C65:C78)</f>
        <v>731384.96</v>
      </c>
      <c r="D64" s="36">
        <f t="shared" si="22"/>
        <v>669603.9</v>
      </c>
      <c r="E64" s="36">
        <f t="shared" si="22"/>
        <v>140252.35</v>
      </c>
      <c r="F64" s="36">
        <f t="shared" si="22"/>
        <v>697372.38</v>
      </c>
      <c r="G64" s="36">
        <f t="shared" si="22"/>
        <v>812812.31</v>
      </c>
      <c r="H64" s="36">
        <f t="shared" si="22"/>
        <v>666511.08</v>
      </c>
      <c r="I64" s="36">
        <f t="shared" si="22"/>
        <v>177828.43</v>
      </c>
      <c r="J64" s="36">
        <f t="shared" si="22"/>
        <v>857715.74</v>
      </c>
      <c r="K64" s="36">
        <f t="shared" si="22"/>
        <v>706192.66</v>
      </c>
      <c r="L64" s="36">
        <f t="shared" si="22"/>
        <v>839825.35</v>
      </c>
      <c r="M64" s="36">
        <f t="shared" si="22"/>
        <v>430504.56</v>
      </c>
      <c r="N64" s="36">
        <f t="shared" si="22"/>
        <v>223127.71</v>
      </c>
      <c r="O64" s="29">
        <f>SUM(O65:O78)</f>
        <v>7935096.719999999</v>
      </c>
    </row>
    <row r="65" spans="1:16" ht="18.75" customHeight="1">
      <c r="A65" s="17" t="s">
        <v>69</v>
      </c>
      <c r="B65" s="36">
        <v>189857.68</v>
      </c>
      <c r="C65" s="36">
        <v>212627.48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402485.16000000003</v>
      </c>
      <c r="P65"/>
    </row>
    <row r="66" spans="1:16" ht="18.75" customHeight="1">
      <c r="A66" s="17" t="s">
        <v>70</v>
      </c>
      <c r="B66" s="36">
        <v>792107.61</v>
      </c>
      <c r="C66" s="36">
        <v>518757.48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1310865.0899999999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669603.9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669603.9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140252.35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140252.35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697372.38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697372.38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812812.31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812812.31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666511.08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666511.08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177828.43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177828.43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857715.74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857715.74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706192.66</v>
      </c>
      <c r="L74" s="35">
        <v>0</v>
      </c>
      <c r="M74" s="35">
        <v>0</v>
      </c>
      <c r="N74" s="35">
        <v>0</v>
      </c>
      <c r="O74" s="29">
        <f t="shared" si="23"/>
        <v>706192.66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839825.35</v>
      </c>
      <c r="M75" s="35">
        <v>0</v>
      </c>
      <c r="N75" s="35">
        <v>0</v>
      </c>
      <c r="O75" s="26">
        <f t="shared" si="23"/>
        <v>839825.35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430504.56</v>
      </c>
      <c r="N76" s="35">
        <v>0</v>
      </c>
      <c r="O76" s="29">
        <f t="shared" si="23"/>
        <v>430504.56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223127.71</v>
      </c>
      <c r="O77" s="26">
        <f t="shared" si="23"/>
        <v>223127.71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2.453657349759323</v>
      </c>
      <c r="C82" s="44">
        <v>2.5936842928452584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2.9592999999999994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2018-09-21T18:29:50Z</dcterms:modified>
  <cp:category/>
  <cp:version/>
  <cp:contentType/>
  <cp:contentStatus/>
</cp:coreProperties>
</file>