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<sst xmlns="http://schemas.openxmlformats.org/spreadsheetml/2006/main" count="112" uniqueCount="110">
  <si>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</si>
  <si>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</si>
  <si>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</si>
  <si>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</si>
  <si>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</si>
  <si>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</si>
  <si>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</si>
  <si>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</si>
  <si>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</si>
  <si>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</si>
  <si>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</si>
  <si>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</si>
  <si>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</si>
  <si>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</si>
  <si>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</si>
  <si>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</si>
  <si>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</si>
  <si>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</si>
  <si>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</si>
  <si>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</si>
  <si>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</si>
  <si>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</si>
  <si>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</si>
  <si>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</si>
  <si>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</si>
  <si>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</si>
  <si>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</si>
  <si>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</si>
  <si>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</si>
  <si>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</si>
  <si>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</si>
  <si>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</si>
  <si>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</si>
  <si>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</si>
  <si>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</si>
  <si>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</si>
  <si>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</si>
  <si>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</si>
  <si>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</si>
  <si>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</si>
  <si>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</si>
  <si>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</si>
  <si>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</si>
  <si>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</si>
  <si>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</si>
  <si>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</si>
  <si>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</si>
  <si>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</si>
  <si>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</si>
  <si>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</si>
  <si>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</si>
  <si>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</si>
  <si>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</si>
  <si>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</si>
  <si>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</si>
  <si>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</si>
  <si>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</si>
  <si>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</si>
  <si>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</si>
  <si>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</si>
  <si>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</si>
  <si>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</si>
  <si>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</si>
  <si>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</si>
  <si>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</si>
  <si>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</si>
  <si>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</si>
  <si>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</si>
  <si>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</si>
  <si>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</si>
  <si>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</si>
  <si>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</si>
  <si>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</si>
  <si>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</si>
  <si>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</si>
  <si>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</si>
  <si>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</si>
  <si>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</si>
  <si>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</si>
  <si>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</si>
  <si>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</si>
  <si>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</si>
  <si>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</si>
  <si>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</si>
  <si>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</si>
  <si>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</si>
  <si>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</si>
  <si>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</si>
  <si>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</si>
  <si>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</si>
  <si>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</si>
  <si>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</si>
  <si>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</si>
  <si>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</si>
  <si>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</si>
  <si>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</si>
  <si>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</si>
  <si>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</si>
  <si>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</si>
  <si>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</si>
  <si>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</si>
  <si>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</si>
  <si>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</si>
  <si>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</si>
  <si>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</si>
  <si>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</si>
  <si>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</si>
  <si>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</si>
  <si>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</si>
  <si>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16/09/18 - VENCIMENTO 21/09/18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</si>
</sst>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210975</v>
      </c>
      <c r="C7" s="10">
        <f>C8+C20+C24</f>
        <v>134221</v>
      </c>
      <c r="D7" s="10">
        <f>D8+D20+D24</f>
        <v>175379</v>
      </c>
      <c r="E7" s="10">
        <f>E8+E20+E24</f>
        <v>23610</v>
      </c>
      <c r="F7" s="10">
        <f aca="true" t="shared" si="0" ref="F7:N7">F8+F20+F24</f>
        <v>148500</v>
      </c>
      <c r="G7" s="10">
        <f t="shared" si="0"/>
        <v>211913</v>
      </c>
      <c r="H7" s="10">
        <f>H8+H20+H24</f>
        <v>137622</v>
      </c>
      <c r="I7" s="10">
        <f>I8+I20+I24</f>
        <v>30952</v>
      </c>
      <c r="J7" s="10">
        <f>J8+J20+J24</f>
        <v>180380</v>
      </c>
      <c r="K7" s="10">
        <f>K8+K20+K24</f>
        <v>133960</v>
      </c>
      <c r="L7" s="10">
        <f>L8+L20+L24</f>
        <v>175236</v>
      </c>
      <c r="M7" s="10">
        <f t="shared" si="0"/>
        <v>52923</v>
      </c>
      <c r="N7" s="10">
        <f t="shared" si="0"/>
        <v>30349</v>
      </c>
      <c r="O7" s="10">
        <f>+O8+O20+O24</f>
        <v>1646020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93180</v>
      </c>
      <c r="C8" s="12">
        <f>+C9+C12+C16</f>
        <v>62257</v>
      </c>
      <c r="D8" s="12">
        <f>+D9+D12+D16</f>
        <v>84422</v>
      </c>
      <c r="E8" s="12">
        <f>+E9+E12+E16</f>
        <v>10352</v>
      </c>
      <c r="F8" s="12">
        <f aca="true" t="shared" si="1" ref="F8:N8">+F9+F12+F16</f>
        <v>67952</v>
      </c>
      <c r="G8" s="12">
        <f t="shared" si="1"/>
        <v>99239</v>
      </c>
      <c r="H8" s="12">
        <f>+H9+H12+H16</f>
        <v>64962</v>
      </c>
      <c r="I8" s="12">
        <f>+I9+I12+I16</f>
        <v>14644</v>
      </c>
      <c r="J8" s="12">
        <f>+J9+J12+J16</f>
        <v>83723</v>
      </c>
      <c r="K8" s="12">
        <f>+K9+K12+K16</f>
        <v>62551</v>
      </c>
      <c r="L8" s="12">
        <f>+L9+L12+L16</f>
        <v>80849</v>
      </c>
      <c r="M8" s="12">
        <f t="shared" si="1"/>
        <v>27036</v>
      </c>
      <c r="N8" s="12">
        <f t="shared" si="1"/>
        <v>16256</v>
      </c>
      <c r="O8" s="12">
        <f>SUM(B8:N8)</f>
        <v>767423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13014</v>
      </c>
      <c r="C9" s="14">
        <v>11143</v>
      </c>
      <c r="D9" s="14">
        <v>10255</v>
      </c>
      <c r="E9" s="14">
        <v>1319</v>
      </c>
      <c r="F9" s="14">
        <v>8901</v>
      </c>
      <c r="G9" s="14">
        <v>14233</v>
      </c>
      <c r="H9" s="14">
        <v>11681</v>
      </c>
      <c r="I9" s="14">
        <v>2567</v>
      </c>
      <c r="J9" s="14">
        <v>8263</v>
      </c>
      <c r="K9" s="14">
        <v>9879</v>
      </c>
      <c r="L9" s="14">
        <v>9118</v>
      </c>
      <c r="M9" s="14">
        <v>3791</v>
      </c>
      <c r="N9" s="14">
        <v>2134</v>
      </c>
      <c r="O9" s="12">
        <f aca="true" t="shared" si="2" ref="O9:O19">SUM(B9:N9)</f>
        <v>106298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13014</v>
      </c>
      <c r="C10" s="14">
        <f>+C9-C11</f>
        <v>11143</v>
      </c>
      <c r="D10" s="14">
        <f>+D9-D11</f>
        <v>10255</v>
      </c>
      <c r="E10" s="14">
        <f>+E9-E11</f>
        <v>1319</v>
      </c>
      <c r="F10" s="14">
        <f aca="true" t="shared" si="3" ref="F10:N10">+F9-F11</f>
        <v>8901</v>
      </c>
      <c r="G10" s="14">
        <f t="shared" si="3"/>
        <v>14233</v>
      </c>
      <c r="H10" s="14">
        <f>+H9-H11</f>
        <v>11681</v>
      </c>
      <c r="I10" s="14">
        <f>+I9-I11</f>
        <v>2567</v>
      </c>
      <c r="J10" s="14">
        <f>+J9-J11</f>
        <v>8263</v>
      </c>
      <c r="K10" s="14">
        <f>+K9-K11</f>
        <v>9879</v>
      </c>
      <c r="L10" s="14">
        <f>+L9-L11</f>
        <v>9118</v>
      </c>
      <c r="M10" s="14">
        <f t="shared" si="3"/>
        <v>3791</v>
      </c>
      <c r="N10" s="14">
        <f t="shared" si="3"/>
        <v>2134</v>
      </c>
      <c r="O10" s="12">
        <f t="shared" si="2"/>
        <v>106298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75104</v>
      </c>
      <c r="C12" s="14">
        <f>C13+C14+C15</f>
        <v>48022</v>
      </c>
      <c r="D12" s="14">
        <f>D13+D14+D15</f>
        <v>70400</v>
      </c>
      <c r="E12" s="14">
        <f>E13+E14+E15</f>
        <v>8571</v>
      </c>
      <c r="F12" s="14">
        <f aca="true" t="shared" si="4" ref="F12:N12">F13+F14+F15</f>
        <v>55537</v>
      </c>
      <c r="G12" s="14">
        <f t="shared" si="4"/>
        <v>80018</v>
      </c>
      <c r="H12" s="14">
        <f>H13+H14+H15</f>
        <v>50208</v>
      </c>
      <c r="I12" s="14">
        <f>I13+I14+I15</f>
        <v>11345</v>
      </c>
      <c r="J12" s="14">
        <f>J13+J14+J15</f>
        <v>70876</v>
      </c>
      <c r="K12" s="14">
        <f>K13+K14+K15</f>
        <v>49424</v>
      </c>
      <c r="L12" s="14">
        <f>L13+L14+L15</f>
        <v>66933</v>
      </c>
      <c r="M12" s="14">
        <f t="shared" si="4"/>
        <v>22040</v>
      </c>
      <c r="N12" s="14">
        <f t="shared" si="4"/>
        <v>13528</v>
      </c>
      <c r="O12" s="12">
        <f t="shared" si="2"/>
        <v>622006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34445</v>
      </c>
      <c r="C13" s="14">
        <v>22973</v>
      </c>
      <c r="D13" s="14">
        <v>32570</v>
      </c>
      <c r="E13" s="14">
        <v>3980</v>
      </c>
      <c r="F13" s="14">
        <v>25570</v>
      </c>
      <c r="G13" s="14">
        <v>36770</v>
      </c>
      <c r="H13" s="14">
        <v>23430</v>
      </c>
      <c r="I13" s="14">
        <v>5354</v>
      </c>
      <c r="J13" s="14">
        <v>32562</v>
      </c>
      <c r="K13" s="14">
        <v>21777</v>
      </c>
      <c r="L13" s="14">
        <v>28474</v>
      </c>
      <c r="M13" s="14">
        <v>8696</v>
      </c>
      <c r="N13" s="14">
        <v>5119</v>
      </c>
      <c r="O13" s="12">
        <f t="shared" si="2"/>
        <v>281720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38088</v>
      </c>
      <c r="C14" s="14">
        <v>22784</v>
      </c>
      <c r="D14" s="14">
        <v>35907</v>
      </c>
      <c r="E14" s="14">
        <v>4238</v>
      </c>
      <c r="F14" s="14">
        <v>27629</v>
      </c>
      <c r="G14" s="14">
        <v>39236</v>
      </c>
      <c r="H14" s="14">
        <v>24718</v>
      </c>
      <c r="I14" s="14">
        <v>5505</v>
      </c>
      <c r="J14" s="14">
        <v>36474</v>
      </c>
      <c r="K14" s="14">
        <v>25946</v>
      </c>
      <c r="L14" s="14">
        <v>36470</v>
      </c>
      <c r="M14" s="14">
        <v>12559</v>
      </c>
      <c r="N14" s="14">
        <v>7994</v>
      </c>
      <c r="O14" s="12">
        <f t="shared" si="2"/>
        <v>317548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2571</v>
      </c>
      <c r="C15" s="14">
        <v>2265</v>
      </c>
      <c r="D15" s="14">
        <v>1923</v>
      </c>
      <c r="E15" s="14">
        <v>353</v>
      </c>
      <c r="F15" s="14">
        <v>2338</v>
      </c>
      <c r="G15" s="14">
        <v>4012</v>
      </c>
      <c r="H15" s="14">
        <v>2060</v>
      </c>
      <c r="I15" s="14">
        <v>486</v>
      </c>
      <c r="J15" s="14">
        <v>1840</v>
      </c>
      <c r="K15" s="14">
        <v>1701</v>
      </c>
      <c r="L15" s="14">
        <v>1989</v>
      </c>
      <c r="M15" s="14">
        <v>785</v>
      </c>
      <c r="N15" s="14">
        <v>415</v>
      </c>
      <c r="O15" s="12">
        <f t="shared" si="2"/>
        <v>22738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5062</v>
      </c>
      <c r="C16" s="14">
        <f>C17+C18+C19</f>
        <v>3092</v>
      </c>
      <c r="D16" s="14">
        <f>D17+D18+D19</f>
        <v>3767</v>
      </c>
      <c r="E16" s="14">
        <f>E17+E18+E19</f>
        <v>462</v>
      </c>
      <c r="F16" s="14">
        <f aca="true" t="shared" si="5" ref="F16:N16">F17+F18+F19</f>
        <v>3514</v>
      </c>
      <c r="G16" s="14">
        <f t="shared" si="5"/>
        <v>4988</v>
      </c>
      <c r="H16" s="14">
        <f>H17+H18+H19</f>
        <v>3073</v>
      </c>
      <c r="I16" s="14">
        <f>I17+I18+I19</f>
        <v>732</v>
      </c>
      <c r="J16" s="14">
        <f>J17+J18+J19</f>
        <v>4584</v>
      </c>
      <c r="K16" s="14">
        <f>K17+K18+K19</f>
        <v>3248</v>
      </c>
      <c r="L16" s="14">
        <f>L17+L18+L19</f>
        <v>4798</v>
      </c>
      <c r="M16" s="14">
        <f t="shared" si="5"/>
        <v>1205</v>
      </c>
      <c r="N16" s="14">
        <f t="shared" si="5"/>
        <v>594</v>
      </c>
      <c r="O16" s="12">
        <f t="shared" si="2"/>
        <v>39119</v>
      </c>
    </row>
    <row r="17" spans="1:26" ht="18.75" customHeight="1">
      <c r="A17" s="15" t="s">
        <v>16</v>
      </c>
      <c r="B17" s="14">
        <v>5047</v>
      </c>
      <c r="C17" s="14">
        <v>3090</v>
      </c>
      <c r="D17" s="14">
        <v>3760</v>
      </c>
      <c r="E17" s="14">
        <v>460</v>
      </c>
      <c r="F17" s="14">
        <v>3507</v>
      </c>
      <c r="G17" s="14">
        <v>4971</v>
      </c>
      <c r="H17" s="14">
        <v>3067</v>
      </c>
      <c r="I17" s="14">
        <v>731</v>
      </c>
      <c r="J17" s="14">
        <v>4575</v>
      </c>
      <c r="K17" s="14">
        <v>3244</v>
      </c>
      <c r="L17" s="14">
        <v>4787</v>
      </c>
      <c r="M17" s="14">
        <v>1201</v>
      </c>
      <c r="N17" s="14">
        <v>591</v>
      </c>
      <c r="O17" s="12">
        <f t="shared" si="2"/>
        <v>39031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</v>
      </c>
      <c r="C18" s="14">
        <v>1</v>
      </c>
      <c r="D18" s="14">
        <v>7</v>
      </c>
      <c r="E18" s="14">
        <v>2</v>
      </c>
      <c r="F18" s="14">
        <v>2</v>
      </c>
      <c r="G18" s="14">
        <v>11</v>
      </c>
      <c r="H18" s="14">
        <v>6</v>
      </c>
      <c r="I18" s="14">
        <v>1</v>
      </c>
      <c r="J18" s="14">
        <v>8</v>
      </c>
      <c r="K18" s="14">
        <v>2</v>
      </c>
      <c r="L18" s="14">
        <v>4</v>
      </c>
      <c r="M18" s="14">
        <v>1</v>
      </c>
      <c r="N18" s="14">
        <v>3</v>
      </c>
      <c r="O18" s="12">
        <f t="shared" si="2"/>
        <v>57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1</v>
      </c>
      <c r="D19" s="14">
        <v>0</v>
      </c>
      <c r="E19" s="14">
        <v>0</v>
      </c>
      <c r="F19" s="14">
        <v>5</v>
      </c>
      <c r="G19" s="14">
        <v>6</v>
      </c>
      <c r="H19" s="14">
        <v>0</v>
      </c>
      <c r="I19" s="14">
        <v>0</v>
      </c>
      <c r="J19" s="14">
        <v>1</v>
      </c>
      <c r="K19" s="14">
        <v>2</v>
      </c>
      <c r="L19" s="14">
        <v>7</v>
      </c>
      <c r="M19" s="14">
        <v>3</v>
      </c>
      <c r="N19" s="14">
        <v>0</v>
      </c>
      <c r="O19" s="12">
        <f t="shared" si="2"/>
        <v>31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52824</v>
      </c>
      <c r="C20" s="18">
        <f>C21+C22+C23</f>
        <v>29460</v>
      </c>
      <c r="D20" s="18">
        <f>D21+D22+D23</f>
        <v>38493</v>
      </c>
      <c r="E20" s="18">
        <f>E21+E22+E23</f>
        <v>4927</v>
      </c>
      <c r="F20" s="18">
        <f aca="true" t="shared" si="6" ref="F20:N20">F21+F22+F23</f>
        <v>33400</v>
      </c>
      <c r="G20" s="18">
        <f t="shared" si="6"/>
        <v>44192</v>
      </c>
      <c r="H20" s="18">
        <f>H21+H22+H23</f>
        <v>31133</v>
      </c>
      <c r="I20" s="18">
        <f>I21+I22+I23</f>
        <v>6968</v>
      </c>
      <c r="J20" s="18">
        <f>J21+J22+J23</f>
        <v>47417</v>
      </c>
      <c r="K20" s="18">
        <f>K21+K22+K23</f>
        <v>30305</v>
      </c>
      <c r="L20" s="18">
        <f>L21+L22+L23</f>
        <v>52567</v>
      </c>
      <c r="M20" s="18">
        <f t="shared" si="6"/>
        <v>14261</v>
      </c>
      <c r="N20" s="18">
        <f t="shared" si="6"/>
        <v>8158</v>
      </c>
      <c r="O20" s="12">
        <f aca="true" t="shared" si="7" ref="O20:O26">SUM(B20:N20)</f>
        <v>394105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27699</v>
      </c>
      <c r="C21" s="14">
        <v>17202</v>
      </c>
      <c r="D21" s="14">
        <v>19673</v>
      </c>
      <c r="E21" s="14">
        <v>2605</v>
      </c>
      <c r="F21" s="14">
        <v>18370</v>
      </c>
      <c r="G21" s="14">
        <v>23208</v>
      </c>
      <c r="H21" s="14">
        <v>17356</v>
      </c>
      <c r="I21" s="14">
        <v>3903</v>
      </c>
      <c r="J21" s="14">
        <v>24691</v>
      </c>
      <c r="K21" s="14">
        <v>15676</v>
      </c>
      <c r="L21" s="14">
        <v>25600</v>
      </c>
      <c r="M21" s="14">
        <v>7073</v>
      </c>
      <c r="N21" s="14">
        <v>3727</v>
      </c>
      <c r="O21" s="12">
        <f t="shared" si="7"/>
        <v>206783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23876</v>
      </c>
      <c r="C22" s="14">
        <v>11424</v>
      </c>
      <c r="D22" s="14">
        <v>18009</v>
      </c>
      <c r="E22" s="14">
        <v>2197</v>
      </c>
      <c r="F22" s="14">
        <v>14137</v>
      </c>
      <c r="G22" s="14">
        <v>19620</v>
      </c>
      <c r="H22" s="14">
        <v>12993</v>
      </c>
      <c r="I22" s="14">
        <v>2899</v>
      </c>
      <c r="J22" s="14">
        <v>21883</v>
      </c>
      <c r="K22" s="14">
        <v>13875</v>
      </c>
      <c r="L22" s="14">
        <v>25820</v>
      </c>
      <c r="M22" s="14">
        <v>6834</v>
      </c>
      <c r="N22" s="14">
        <v>4263</v>
      </c>
      <c r="O22" s="12">
        <f t="shared" si="7"/>
        <v>177830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1249</v>
      </c>
      <c r="C23" s="14">
        <v>834</v>
      </c>
      <c r="D23" s="14">
        <v>811</v>
      </c>
      <c r="E23" s="14">
        <v>125</v>
      </c>
      <c r="F23" s="14">
        <v>893</v>
      </c>
      <c r="G23" s="14">
        <v>1364</v>
      </c>
      <c r="H23" s="14">
        <v>784</v>
      </c>
      <c r="I23" s="14">
        <v>166</v>
      </c>
      <c r="J23" s="14">
        <v>843</v>
      </c>
      <c r="K23" s="14">
        <v>754</v>
      </c>
      <c r="L23" s="14">
        <v>1147</v>
      </c>
      <c r="M23" s="14">
        <v>354</v>
      </c>
      <c r="N23" s="14">
        <v>168</v>
      </c>
      <c r="O23" s="12">
        <f t="shared" si="7"/>
        <v>9492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64971</v>
      </c>
      <c r="C24" s="14">
        <f>C25+C26</f>
        <v>42504</v>
      </c>
      <c r="D24" s="14">
        <f>D25+D26</f>
        <v>52464</v>
      </c>
      <c r="E24" s="14">
        <f>E25+E26</f>
        <v>8331</v>
      </c>
      <c r="F24" s="14">
        <f aca="true" t="shared" si="8" ref="F24:N24">F25+F26</f>
        <v>47148</v>
      </c>
      <c r="G24" s="14">
        <f t="shared" si="8"/>
        <v>68482</v>
      </c>
      <c r="H24" s="14">
        <f>H25+H26</f>
        <v>41527</v>
      </c>
      <c r="I24" s="14">
        <f>I25+I26</f>
        <v>9340</v>
      </c>
      <c r="J24" s="14">
        <f>J25+J26</f>
        <v>49240</v>
      </c>
      <c r="K24" s="14">
        <f>K25+K26</f>
        <v>41104</v>
      </c>
      <c r="L24" s="14">
        <f>L25+L26</f>
        <v>41820</v>
      </c>
      <c r="M24" s="14">
        <f t="shared" si="8"/>
        <v>11626</v>
      </c>
      <c r="N24" s="14">
        <f t="shared" si="8"/>
        <v>5935</v>
      </c>
      <c r="O24" s="12">
        <f t="shared" si="7"/>
        <v>484492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38728</v>
      </c>
      <c r="C25" s="14">
        <v>27967</v>
      </c>
      <c r="D25" s="14">
        <v>33260</v>
      </c>
      <c r="E25" s="14">
        <v>5763</v>
      </c>
      <c r="F25" s="14">
        <v>31571</v>
      </c>
      <c r="G25" s="14">
        <v>46662</v>
      </c>
      <c r="H25" s="14">
        <v>28835</v>
      </c>
      <c r="I25" s="14">
        <v>6835</v>
      </c>
      <c r="J25" s="14">
        <v>28914</v>
      </c>
      <c r="K25" s="14">
        <v>26563</v>
      </c>
      <c r="L25" s="14">
        <v>26219</v>
      </c>
      <c r="M25" s="14">
        <v>7416</v>
      </c>
      <c r="N25" s="14">
        <v>3439</v>
      </c>
      <c r="O25" s="12">
        <f t="shared" si="7"/>
        <v>312172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26243</v>
      </c>
      <c r="C26" s="14">
        <v>14537</v>
      </c>
      <c r="D26" s="14">
        <v>19204</v>
      </c>
      <c r="E26" s="14">
        <v>2568</v>
      </c>
      <c r="F26" s="14">
        <v>15577</v>
      </c>
      <c r="G26" s="14">
        <v>21820</v>
      </c>
      <c r="H26" s="14">
        <v>12692</v>
      </c>
      <c r="I26" s="14">
        <v>2505</v>
      </c>
      <c r="J26" s="14">
        <v>20326</v>
      </c>
      <c r="K26" s="14">
        <v>14541</v>
      </c>
      <c r="L26" s="14">
        <v>15601</v>
      </c>
      <c r="M26" s="14">
        <v>4210</v>
      </c>
      <c r="N26" s="14">
        <v>2496</v>
      </c>
      <c r="O26" s="12">
        <f t="shared" si="7"/>
        <v>172320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465776.54000000004</v>
      </c>
      <c r="C36" s="60">
        <f aca="true" t="shared" si="11" ref="C36:N36">C37+C38+C39+C40</f>
        <v>314907.6801</v>
      </c>
      <c r="D36" s="60">
        <f t="shared" si="11"/>
        <v>354532.57529999997</v>
      </c>
      <c r="E36" s="60">
        <f t="shared" si="11"/>
        <v>69869.07299999999</v>
      </c>
      <c r="F36" s="60">
        <f t="shared" si="11"/>
        <v>337265.59</v>
      </c>
      <c r="G36" s="60">
        <f t="shared" si="11"/>
        <v>379988.4578</v>
      </c>
      <c r="H36" s="60">
        <f t="shared" si="11"/>
        <v>301809.75720000005</v>
      </c>
      <c r="I36" s="60">
        <f>I37+I38+I39+I40</f>
        <v>67735.35680000001</v>
      </c>
      <c r="J36" s="60">
        <f>J37+J38+J39+J40</f>
        <v>402577.74199999997</v>
      </c>
      <c r="K36" s="60">
        <f>K37+K38+K39+K40</f>
        <v>346862.646</v>
      </c>
      <c r="L36" s="60">
        <f>L37+L38+L39+L40</f>
        <v>435987.5404</v>
      </c>
      <c r="M36" s="60">
        <f t="shared" si="11"/>
        <v>167539.38950000002</v>
      </c>
      <c r="N36" s="60">
        <f t="shared" si="11"/>
        <v>81346.36189999999</v>
      </c>
      <c r="O36" s="60">
        <f>O37+O38+O39+O40</f>
        <v>3726198.71</v>
      </c>
    </row>
    <row r="37" spans="1:15" ht="18.75" customHeight="1">
      <c r="A37" s="57" t="s">
        <v>49</v>
      </c>
      <c r="B37" s="54">
        <f aca="true" t="shared" si="12" ref="B37:N37">B29*B7</f>
        <v>461106.96</v>
      </c>
      <c r="C37" s="54">
        <f t="shared" si="12"/>
        <v>308453.2801</v>
      </c>
      <c r="D37" s="54">
        <f t="shared" si="12"/>
        <v>343865.6053</v>
      </c>
      <c r="E37" s="54">
        <f t="shared" si="12"/>
        <v>69869.07299999999</v>
      </c>
      <c r="F37" s="54">
        <f t="shared" si="12"/>
        <v>334347.75</v>
      </c>
      <c r="G37" s="54">
        <f t="shared" si="12"/>
        <v>375213.1578</v>
      </c>
      <c r="H37" s="54">
        <f t="shared" si="12"/>
        <v>298309.44720000005</v>
      </c>
      <c r="I37" s="54">
        <f>I29*I7</f>
        <v>67735.35680000001</v>
      </c>
      <c r="J37" s="54">
        <f>J29*J7</f>
        <v>392037.892</v>
      </c>
      <c r="K37" s="54">
        <f>K29*K7</f>
        <v>332837.016</v>
      </c>
      <c r="L37" s="54">
        <f>L29*L7</f>
        <v>426068.8104</v>
      </c>
      <c r="M37" s="54">
        <f t="shared" si="12"/>
        <v>162288.3795</v>
      </c>
      <c r="N37" s="54">
        <f t="shared" si="12"/>
        <v>79608.4619</v>
      </c>
      <c r="O37" s="56">
        <f>SUM(B37:N37)</f>
        <v>3651741.19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6454.4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-52056</v>
      </c>
      <c r="C42" s="25">
        <f aca="true" t="shared" si="15" ref="C42:N42">+C43+C46+C58+C59</f>
        <v>-44572</v>
      </c>
      <c r="D42" s="25">
        <f t="shared" si="15"/>
        <v>-51835.97</v>
      </c>
      <c r="E42" s="25">
        <f t="shared" si="15"/>
        <v>-5276</v>
      </c>
      <c r="F42" s="25">
        <f t="shared" si="15"/>
        <v>-36104</v>
      </c>
      <c r="G42" s="25">
        <f t="shared" si="15"/>
        <v>-57432</v>
      </c>
      <c r="H42" s="25">
        <f t="shared" si="15"/>
        <v>-46724</v>
      </c>
      <c r="I42" s="25">
        <f>+I43+I46+I58+I59</f>
        <v>-11768</v>
      </c>
      <c r="J42" s="25">
        <f>+J43+J46+J58+J59</f>
        <v>-33052</v>
      </c>
      <c r="K42" s="25">
        <f>+K43+K46+K58+K59</f>
        <v>-39516</v>
      </c>
      <c r="L42" s="25">
        <f>+L43+L46+L58+L59</f>
        <v>-36472</v>
      </c>
      <c r="M42" s="25">
        <f t="shared" si="15"/>
        <v>-15164</v>
      </c>
      <c r="N42" s="25">
        <f t="shared" si="15"/>
        <v>-8536</v>
      </c>
      <c r="O42" s="25">
        <f>+O43+O46+O58+O59</f>
        <v>-438507.97</v>
      </c>
    </row>
    <row r="43" spans="1:15" ht="18.75" customHeight="1">
      <c r="A43" s="17" t="s">
        <v>54</v>
      </c>
      <c r="B43" s="26">
        <f>B44+B45</f>
        <v>-52056</v>
      </c>
      <c r="C43" s="26">
        <f>C44+C45</f>
        <v>-44572</v>
      </c>
      <c r="D43" s="26">
        <f>D44+D45</f>
        <v>-41020</v>
      </c>
      <c r="E43" s="26">
        <f>E44+E45</f>
        <v>-5276</v>
      </c>
      <c r="F43" s="26">
        <f aca="true" t="shared" si="16" ref="F43:N43">F44+F45</f>
        <v>-35604</v>
      </c>
      <c r="G43" s="26">
        <f t="shared" si="16"/>
        <v>-56932</v>
      </c>
      <c r="H43" s="26">
        <f t="shared" si="16"/>
        <v>-46724</v>
      </c>
      <c r="I43" s="26">
        <f>I44+I45</f>
        <v>-10268</v>
      </c>
      <c r="J43" s="26">
        <f>J44+J45</f>
        <v>-33052</v>
      </c>
      <c r="K43" s="26">
        <f>K44+K45</f>
        <v>-39516</v>
      </c>
      <c r="L43" s="26">
        <f>L44+L45</f>
        <v>-36472</v>
      </c>
      <c r="M43" s="26">
        <f t="shared" si="16"/>
        <v>-15164</v>
      </c>
      <c r="N43" s="26">
        <f t="shared" si="16"/>
        <v>-8536</v>
      </c>
      <c r="O43" s="25">
        <f aca="true" t="shared" si="17" ref="O43:O59">SUM(B43:N43)</f>
        <v>-425192</v>
      </c>
    </row>
    <row r="44" spans="1:26" ht="18.75" customHeight="1">
      <c r="A44" s="13" t="s">
        <v>55</v>
      </c>
      <c r="B44" s="20">
        <f>ROUND(-B9*$D$3,2)</f>
        <v>-52056</v>
      </c>
      <c r="C44" s="20">
        <f>ROUND(-C9*$D$3,2)</f>
        <v>-44572</v>
      </c>
      <c r="D44" s="20">
        <f>ROUND(-D9*$D$3,2)</f>
        <v>-41020</v>
      </c>
      <c r="E44" s="20">
        <f>ROUND(-E9*$D$3,2)</f>
        <v>-5276</v>
      </c>
      <c r="F44" s="20">
        <f aca="true" t="shared" si="18" ref="F44:N44">ROUND(-F9*$D$3,2)</f>
        <v>-35604</v>
      </c>
      <c r="G44" s="20">
        <f t="shared" si="18"/>
        <v>-56932</v>
      </c>
      <c r="H44" s="20">
        <f t="shared" si="18"/>
        <v>-46724</v>
      </c>
      <c r="I44" s="20">
        <f>ROUND(-I9*$D$3,2)</f>
        <v>-10268</v>
      </c>
      <c r="J44" s="20">
        <f>ROUND(-J9*$D$3,2)</f>
        <v>-33052</v>
      </c>
      <c r="K44" s="20">
        <f>ROUND(-K9*$D$3,2)</f>
        <v>-39516</v>
      </c>
      <c r="L44" s="20">
        <f>ROUND(-L9*$D$3,2)</f>
        <v>-36472</v>
      </c>
      <c r="M44" s="20">
        <f t="shared" si="18"/>
        <v>-15164</v>
      </c>
      <c r="N44" s="20">
        <f t="shared" si="18"/>
        <v>-8536</v>
      </c>
      <c r="O44" s="46">
        <f t="shared" si="17"/>
        <v>-425192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-10815.97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-13315.97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-500-10315.97</f>
        <v>-10815.97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-13315.97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413720.54000000004</v>
      </c>
      <c r="C61" s="29">
        <f t="shared" si="21"/>
        <v>270335.6801</v>
      </c>
      <c r="D61" s="29">
        <f t="shared" si="21"/>
        <v>302696.60529999994</v>
      </c>
      <c r="E61" s="29">
        <f t="shared" si="21"/>
        <v>64593.07299999999</v>
      </c>
      <c r="F61" s="29">
        <f t="shared" si="21"/>
        <v>301161.59</v>
      </c>
      <c r="G61" s="29">
        <f t="shared" si="21"/>
        <v>322556.4578</v>
      </c>
      <c r="H61" s="29">
        <f t="shared" si="21"/>
        <v>255085.75720000005</v>
      </c>
      <c r="I61" s="29">
        <f t="shared" si="21"/>
        <v>55967.35680000001</v>
      </c>
      <c r="J61" s="29">
        <f>+J36+J42</f>
        <v>369525.74199999997</v>
      </c>
      <c r="K61" s="29">
        <f>+K36+K42</f>
        <v>307346.646</v>
      </c>
      <c r="L61" s="29">
        <f>+L36+L42</f>
        <v>399515.5404</v>
      </c>
      <c r="M61" s="29">
        <f t="shared" si="21"/>
        <v>152375.38950000002</v>
      </c>
      <c r="N61" s="29">
        <f t="shared" si="21"/>
        <v>72810.36189999999</v>
      </c>
      <c r="O61" s="29">
        <f>SUM(B61:N61)</f>
        <v>3287690.74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413720.53</v>
      </c>
      <c r="C64" s="36">
        <f aca="true" t="shared" si="22" ref="C64:N64">SUM(C65:C78)</f>
        <v>270335.67</v>
      </c>
      <c r="D64" s="36">
        <f t="shared" si="22"/>
        <v>302696.61</v>
      </c>
      <c r="E64" s="36">
        <f t="shared" si="22"/>
        <v>64593.07</v>
      </c>
      <c r="F64" s="36">
        <f t="shared" si="22"/>
        <v>301161.59</v>
      </c>
      <c r="G64" s="36">
        <f t="shared" si="22"/>
        <v>322556.46</v>
      </c>
      <c r="H64" s="36">
        <f t="shared" si="22"/>
        <v>255085.76</v>
      </c>
      <c r="I64" s="36">
        <f t="shared" si="22"/>
        <v>55967.36</v>
      </c>
      <c r="J64" s="36">
        <f t="shared" si="22"/>
        <v>369525.74</v>
      </c>
      <c r="K64" s="36">
        <f t="shared" si="22"/>
        <v>307346.65</v>
      </c>
      <c r="L64" s="36">
        <f t="shared" si="22"/>
        <v>399515.54</v>
      </c>
      <c r="M64" s="36">
        <f t="shared" si="22"/>
        <v>152375.39</v>
      </c>
      <c r="N64" s="36">
        <f t="shared" si="22"/>
        <v>72810.36</v>
      </c>
      <c r="O64" s="29">
        <f>SUM(O65:O78)</f>
        <v>3287690.73</v>
      </c>
    </row>
    <row r="65" spans="1:16" ht="18.75" customHeight="1">
      <c r="A65" s="17" t="s">
        <v>69</v>
      </c>
      <c r="B65" s="36">
        <v>80389.14</v>
      </c>
      <c r="C65" s="36">
        <v>77066.23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157455.37</v>
      </c>
      <c r="P65"/>
    </row>
    <row r="66" spans="1:16" ht="18.75" customHeight="1">
      <c r="A66" s="17" t="s">
        <v>70</v>
      </c>
      <c r="B66" s="36">
        <v>333331.39</v>
      </c>
      <c r="C66" s="36">
        <v>193269.44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526600.8300000001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302696.61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302696.61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64593.07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64593.07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301161.59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301161.59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322556.46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322556.46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255085.76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255085.76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55967.36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55967.36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369525.74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369525.74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307346.65</v>
      </c>
      <c r="L74" s="35">
        <v>0</v>
      </c>
      <c r="M74" s="35">
        <v>0</v>
      </c>
      <c r="N74" s="35">
        <v>0</v>
      </c>
      <c r="O74" s="29">
        <f t="shared" si="23"/>
        <v>307346.65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399515.54</v>
      </c>
      <c r="M75" s="35">
        <v>0</v>
      </c>
      <c r="N75" s="35">
        <v>0</v>
      </c>
      <c r="O75" s="26">
        <f t="shared" si="23"/>
        <v>399515.54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152375.39</v>
      </c>
      <c r="N76" s="35">
        <v>0</v>
      </c>
      <c r="O76" s="29">
        <f t="shared" si="23"/>
        <v>152375.39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72810.36</v>
      </c>
      <c r="O77" s="26">
        <f t="shared" si="23"/>
        <v>72810.36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2.454113799649289</v>
      </c>
      <c r="C82" s="44">
        <v>2.6032351814129244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2018-09-20T20:58:00Z</dcterms:modified>
  <cp:category/>
  <cp:version/>
  <cp:contentType/>
  <cp:contentStatus/>
</cp:coreProperties>
</file>